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529" documentId="120_S{2AC9BD13-BADA-5192-A53E-5A8FF88502F6}" xr6:coauthVersionLast="47" xr6:coauthVersionMax="47" xr10:uidLastSave="{B1B7E96B-A909-402E-8DB2-BA49D6F1550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L5" i="2"/>
  <c r="J5" i="2"/>
  <c r="I5" i="2"/>
  <c r="G5" i="2"/>
  <c r="B5" i="2"/>
  <c r="B3" i="4"/>
  <c r="L15" i="5"/>
  <c r="J15" i="5"/>
  <c r="I15" i="5"/>
  <c r="B15" i="5"/>
  <c r="G2" i="9"/>
  <c r="G3" i="9"/>
  <c r="D5" i="3"/>
  <c r="D6" i="3"/>
  <c r="L13" i="5"/>
  <c r="L14"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3" i="5"/>
  <c r="J1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3" i="5"/>
  <c r="I1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3" i="5"/>
  <c r="B1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D9" i="3"/>
  <c r="G6" i="5"/>
  <c r="G7" i="5"/>
  <c r="G8" i="5"/>
  <c r="G9" i="5"/>
  <c r="G10" i="5"/>
  <c r="G11" i="5"/>
  <c r="G12" i="5"/>
  <c r="B6" i="5"/>
  <c r="B7" i="5"/>
  <c r="B8" i="5"/>
  <c r="B9" i="5"/>
  <c r="B10" i="5"/>
  <c r="B11" i="5"/>
  <c r="B12" i="5"/>
  <c r="I6" i="5"/>
  <c r="I7" i="5"/>
  <c r="I8" i="5"/>
  <c r="I9" i="5"/>
  <c r="I10" i="5"/>
  <c r="I11" i="5"/>
  <c r="I12" i="5"/>
  <c r="J6" i="5"/>
  <c r="J7" i="5"/>
  <c r="J8" i="5"/>
  <c r="J9" i="5"/>
  <c r="J10" i="5"/>
  <c r="J11" i="5"/>
  <c r="J12" i="5"/>
  <c r="L6" i="5"/>
  <c r="L7" i="5"/>
  <c r="L8" i="5"/>
  <c r="L9" i="5"/>
  <c r="L10" i="5"/>
  <c r="L11" i="5"/>
  <c r="L12"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2" i="9"/>
  <c r="I2" i="9"/>
  <c r="J2" i="9"/>
  <c r="L2" i="9"/>
  <c r="B3" i="9"/>
  <c r="I3" i="9"/>
  <c r="J3" i="9"/>
  <c r="L3" i="9"/>
  <c r="G4" i="9"/>
  <c r="B5" i="9"/>
  <c r="G5" i="9"/>
  <c r="I5" i="9"/>
  <c r="J5" i="9"/>
  <c r="L5" i="9"/>
  <c r="B6" i="9"/>
  <c r="G6" i="9"/>
  <c r="I6" i="9"/>
  <c r="J6" i="9"/>
  <c r="L6"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<sst xmlns="http://schemas.openxmlformats.org/spreadsheetml/2006/main" count="180291" uniqueCount="39130">
  <si>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</si>
  <si>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</si>
  <si>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</si>
  <si>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</si>
  <si>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</si>
  <si>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</si>
  <si>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</si>
  <si>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</si>
  <si>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</si>
  <si>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</si>
  <si>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</si>
  <si>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</si>
  <si>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</si>
  <si>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</si>
  <si>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</si>
  <si>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</si>
  <si>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</si>
  <si>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</si>
  <si>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</si>
  <si>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</si>
  <si>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</si>
  <si>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</si>
  <si>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</si>
  <si>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</si>
  <si>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</si>
  <si>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</si>
  <si>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</si>
  <si>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</si>
  <si>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</si>
  <si>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</si>
  <si>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</si>
  <si>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</si>
  <si>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</si>
  <si>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</si>
  <si>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</si>
  <si>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</si>
  <si>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</si>
  <si>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</si>
  <si>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</si>
  <si>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</si>
  <si>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</si>
  <si>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</si>
  <si>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</si>
  <si>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</si>
  <si>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</si>
  <si>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</si>
  <si>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</si>
  <si>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</si>
  <si>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</si>
  <si>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</si>
  <si>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</si>
  <si>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</si>
  <si>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</si>
  <si>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</si>
  <si>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</si>
  <si>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</si>
  <si>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</si>
  <si>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</si>
  <si>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</si>
  <si>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</si>
  <si>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</si>
  <si>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</si>
  <si>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</si>
  <si>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</si>
  <si>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</si>
  <si>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</si>
  <si>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</si>
  <si>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</si>
  <si>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</si>
  <si>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</si>
  <si>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</si>
  <si>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</si>
  <si>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</si>
  <si>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</si>
  <si>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</si>
  <si>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</si>
  <si>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</si>
  <si>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</si>
  <si>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</si>
  <si>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</si>
  <si>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</si>
  <si>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</si>
  <si>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</si>
  <si>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</si>
  <si>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</si>
  <si>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</si>
  <si>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</si>
  <si>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</si>
  <si>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</si>
  <si>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</si>
  <si>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</si>
  <si>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</si>
  <si>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</si>
  <si>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</si>
  <si>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</si>
  <si>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</si>
  <si>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</si>
  <si>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</si>
  <si>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</si>
  <si>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</si>
  <si>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</si>
  <si>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</si>
  <si>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</si>
  <si>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</si>
  <si>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</si>
  <si>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</si>
  <si>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</si>
  <si>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</si>
  <si>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</si>
  <si>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</si>
  <si>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</si>
  <si>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</si>
  <si>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</si>
  <si>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</si>
  <si>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</si>
  <si>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</si>
  <si>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</si>
  <si>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</si>
  <si>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</si>
  <si>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</si>
  <si>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</si>
  <si>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</si>
  <si>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</si>
  <si>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</si>
  <si>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</si>
  <si>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</si>
  <si>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</si>
  <si>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</si>
  <si>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</si>
  <si>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</si>
  <si>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</si>
  <si>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</si>
  <si>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</si>
  <si>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</si>
  <si>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</si>
  <si>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</si>
  <si>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</si>
  <si>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</si>
  <si>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</si>
  <si>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</si>
  <si>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</si>
  <si>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</si>
  <si>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</si>
  <si>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</si>
  <si>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</si>
  <si>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</si>
  <si>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</si>
  <si>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</si>
  <si>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</si>
  <si>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</si>
  <si>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</si>
  <si>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</si>
  <si>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</si>
  <si>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</si>
  <si>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</si>
  <si>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</si>
  <si>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</si>
  <si>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</si>
  <si>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</si>
  <si>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</si>
  <si>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</si>
  <si>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</si>
  <si>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</si>
  <si>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</si>
  <si>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</si>
  <si>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</si>
  <si>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</si>
  <si>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</si>
  <si>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</si>
  <si>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</si>
  <si>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</si>
  <si>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</si>
  <si>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</si>
  <si>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</si>
  <si>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</si>
  <si>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</si>
  <si>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</si>
  <si>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</si>
  <si>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</si>
  <si>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</si>
  <si>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</si>
  <si>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</si>
  <si>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</si>
  <si>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</si>
  <si>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</si>
  <si>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</si>
  <si>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</si>
  <si>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</si>
  <si>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</si>
  <si>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</si>
  <si>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</si>
  <si>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</si>
  <si>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</si>
  <si>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</si>
  <si>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</si>
  <si>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</si>
  <si>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</si>
  <si>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</si>
  <si>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</si>
  <si>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</si>
  <si>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</si>
  <si>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</si>
  <si>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</si>
  <si>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</si>
  <si>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</si>
  <si>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</si>
  <si>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</si>
  <si>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</si>
  <si>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</si>
  <si>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</si>
  <si>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</si>
  <si>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</si>
  <si>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</si>
  <si>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</si>
  <si>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</si>
  <si>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</si>
  <si>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</si>
  <si>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</si>
  <si>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</si>
  <si>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</si>
  <si>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</si>
  <si>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</si>
  <si>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</si>
  <si>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</si>
  <si>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</si>
  <si>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</si>
  <si>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</si>
  <si>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</si>
  <si>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</si>
  <si>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</si>
  <si>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</si>
  <si>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</si>
  <si>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</si>
  <si>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</si>
  <si>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</si>
  <si>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</si>
  <si>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</si>
  <si>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</si>
  <si>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</si>
  <si>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</si>
  <si>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</si>
  <si>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</si>
  <si>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</si>
  <si>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</si>
  <si>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</si>
  <si>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</si>
  <si>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</si>
  <si>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</si>
  <si>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</si>
  <si>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</si>
  <si>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</si>
  <si>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</si>
  <si>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</si>
  <si>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</si>
  <si>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</si>
  <si>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</si>
  <si>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</si>
  <si>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</si>
  <si>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</si>
  <si>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</si>
  <si>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</si>
  <si>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</si>
  <si>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</si>
  <si>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</si>
  <si>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</si>
  <si>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</si>
  <si>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</si>
  <si>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</si>
  <si>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</si>
  <si>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</si>
  <si>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</si>
  <si>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</si>
  <si>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</si>
  <si>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</si>
  <si>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</si>
  <si>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</si>
  <si>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</si>
  <si>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</si>
  <si>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</si>
  <si>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</si>
  <si>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</si>
  <si>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</si>
  <si>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</si>
  <si>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</si>
  <si>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</si>
  <si>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</si>
  <si>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</si>
  <si>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</si>
  <si>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</si>
  <si>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</si>
  <si>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</si>
  <si>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</si>
  <si>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</si>
  <si>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</si>
  <si>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</si>
  <si>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</si>
  <si>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</si>
  <si>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</si>
  <si>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</si>
  <si>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</si>
  <si>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</si>
  <si>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</si>
  <si>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</si>
  <si>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</si>
  <si>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</si>
  <si>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</si>
  <si>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</si>
  <si>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</si>
  <si>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</si>
  <si>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</si>
  <si>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</si>
  <si>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</si>
  <si>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</si>
  <si>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</si>
  <si>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</si>
  <si>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</si>
  <si>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</si>
  <si>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</si>
  <si>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</si>
  <si>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</si>
  <si>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</si>
  <si>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</si>
  <si>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</si>
  <si>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</si>
  <si>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</si>
  <si>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</si>
  <si>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</si>
  <si>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</si>
  <si>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</si>
  <si>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</si>
  <si>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</si>
  <si>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</si>
  <si>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</si>
  <si>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</si>
  <si>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</si>
  <si>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</si>
  <si>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</si>
  <si>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</si>
  <si>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</si>
  <si>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</si>
  <si>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</si>
  <si>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</si>
  <si>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</si>
  <si>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</si>
  <si>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</si>
  <si>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</si>
  <si>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</si>
  <si>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</si>
  <si>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</si>
  <si>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</si>
  <si>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</si>
  <si>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</si>
  <si>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</si>
  <si>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</si>
  <si>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</si>
  <si>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</si>
  <si>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</si>
  <si>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</si>
  <si>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</si>
  <si>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</si>
  <si>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</si>
  <si>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</si>
  <si>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</si>
  <si>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</si>
  <si>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</si>
  <si>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</si>
  <si>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</si>
  <si>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</si>
  <si>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</si>
  <si>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</si>
  <si>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</si>
  <si>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</si>
  <si>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</si>
  <si>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</si>
  <si>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</si>
  <si>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</si>
  <si>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</si>
  <si>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</si>
  <si>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</si>
  <si>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</si>
  <si>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</si>
  <si>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</si>
  <si>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</si>
  <si>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</si>
  <si>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</si>
  <si>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</si>
  <si>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</si>
  <si>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</si>
  <si>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</si>
  <si>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</si>
  <si>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</si>
  <si>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</si>
  <si>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</si>
  <si>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</si>
  <si>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</si>
  <si>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</si>
  <si>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</si>
  <si>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</si>
  <si>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</si>
  <si>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</si>
  <si>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</si>
  <si>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</si>
  <si>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</si>
  <si>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</si>
  <si>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</si>
  <si>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</si>
  <si>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</si>
  <si>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</si>
  <si>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</si>
  <si>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</si>
  <si>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</si>
  <si>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</si>
  <si>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</si>
  <si>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</si>
  <si>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</si>
  <si>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</si>
  <si>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</si>
  <si>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</si>
  <si>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</si>
  <si>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</si>
  <si>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</si>
  <si>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</si>
  <si>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</si>
  <si>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</si>
  <si>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</si>
  <si>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</si>
  <si>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</si>
  <si>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</si>
  <si>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</si>
  <si>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</si>
  <si>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</si>
  <si>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</si>
  <si>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</si>
  <si>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</si>
  <si>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</si>
  <si>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</si>
  <si>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</si>
  <si>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</si>
  <si>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</si>
  <si>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</si>
  <si>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</si>
  <si>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</si>
  <si>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</si>
  <si>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</si>
  <si>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</si>
  <si>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</si>
  <si>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</si>
  <si>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</si>
  <si>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</si>
  <si>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</si>
  <si>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</si>
  <si>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</si>
  <si>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</si>
  <si>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</si>
  <si>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</si>
  <si>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</si>
  <si>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</si>
  <si>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</si>
  <si>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</si>
  <si>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</si>
  <si>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</si>
  <si>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</si>
  <si>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</si>
  <si>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</si>
  <si>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</si>
  <si>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</si>
  <si>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</si>
  <si>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</si>
  <si>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</si>
  <si>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</si>
  <si>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</si>
  <si>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</si>
  <si>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</si>
  <si>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</si>
  <si>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</si>
  <si>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</si>
  <si>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</si>
  <si>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</si>
  <si>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</si>
  <si>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</si>
  <si>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</si>
  <si>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</si>
  <si>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</si>
  <si>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</si>
  <si>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</si>
  <si>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</si>
  <si>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</si>
  <si>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</si>
  <si>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</si>
  <si>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</si>
  <si>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</si>
  <si>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</si>
  <si>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</si>
  <si>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</si>
  <si>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</si>
  <si>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</si>
  <si>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</si>
  <si>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</si>
  <si>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</si>
  <si>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</si>
  <si>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</si>
  <si>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</si>
  <si>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</si>
  <si>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</si>
  <si>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</si>
  <si>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</si>
  <si>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</si>
  <si>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</si>
  <si>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</si>
  <si>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</si>
  <si>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</si>
  <si>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</si>
  <si>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</si>
  <si>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</si>
  <si>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</si>
  <si>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</si>
  <si>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</si>
  <si>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</si>
  <si>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</si>
  <si>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</si>
  <si>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</si>
  <si>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</si>
  <si>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</si>
  <si>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</si>
  <si>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</si>
  <si>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</si>
  <si>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</si>
  <si>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</si>
  <si>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</si>
  <si>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</si>
  <si>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</si>
  <si>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</si>
  <si>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</si>
  <si>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</si>
  <si>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</si>
  <si>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</si>
  <si>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</si>
  <si>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</si>
  <si>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</si>
  <si>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</si>
  <si>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</si>
  <si>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</si>
  <si>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</si>
  <si>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</si>
  <si>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</si>
  <si>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</si>
  <si>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</si>
  <si>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</si>
  <si>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</si>
  <si>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</si>
  <si>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</si>
  <si>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</si>
  <si>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</si>
  <si>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</si>
  <si>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</si>
  <si>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</si>
  <si>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</si>
  <si>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</si>
  <si>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</si>
  <si>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</si>
  <si>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</si>
  <si>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</si>
  <si>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</si>
  <si>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</si>
  <si>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</si>
  <si>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</si>
  <si>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</si>
  <si>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</si>
  <si>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</si>
  <si>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</si>
  <si>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</si>
  <si>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</si>
  <si>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</si>
  <si>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</si>
  <si>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</si>
  <si>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</si>
  <si>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</si>
  <si>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</si>
  <si>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</si>
  <si>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</si>
  <si>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</si>
  <si>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</si>
  <si>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</si>
  <si>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</si>
  <si>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</si>
  <si>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</si>
  <si>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</si>
  <si>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</si>
  <si>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</si>
  <si>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</si>
  <si>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</si>
  <si>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</si>
  <si>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</si>
  <si>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</si>
  <si>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</si>
  <si>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</si>
  <si>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</si>
  <si>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</si>
  <si>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</si>
  <si>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</si>
  <si>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</si>
  <si>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</si>
  <si>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</si>
  <si>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</si>
  <si>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</si>
  <si>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</si>
  <si>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</si>
  <si>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</si>
  <si>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</si>
  <si>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</si>
  <si>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</si>
  <si>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</si>
  <si>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</si>
  <si>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</si>
  <si>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</si>
  <si>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</si>
  <si>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</si>
  <si>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</si>
  <si>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</si>
  <si>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</si>
  <si>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</si>
  <si>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</si>
  <si>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</si>
  <si>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</si>
  <si>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</si>
  <si>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</si>
  <si>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</si>
  <si>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</si>
  <si>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</si>
  <si>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</si>
  <si>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</si>
  <si>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</si>
  <si>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</si>
  <si>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</si>
  <si>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</si>
  <si>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</si>
  <si>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</si>
  <si>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</si>
  <si>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</si>
  <si>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</si>
  <si>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</si>
  <si>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</si>
  <si>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</si>
  <si>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</si>
  <si>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</si>
  <si>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</si>
  <si>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</si>
  <si>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</si>
  <si>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</si>
  <si>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</si>
  <si>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</si>
  <si>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</si>
  <si>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</si>
  <si>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</si>
  <si>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</si>
  <si>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</si>
  <si>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</si>
  <si>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</si>
  <si>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</si>
  <si>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</si>
  <si>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</si>
  <si>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</si>
  <si>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</si>
  <si>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</si>
  <si>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</si>
  <si>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</si>
  <si>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</si>
  <si>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</si>
  <si>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</si>
  <si>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</si>
  <si>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</si>
  <si>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</si>
  <si>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</si>
  <si>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</si>
  <si>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</si>
  <si>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</si>
  <si>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</si>
  <si>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</si>
  <si>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</si>
  <si>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</si>
  <si>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</si>
  <si>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</si>
  <si>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</si>
  <si>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</si>
  <si>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</si>
  <si>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</si>
  <si>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</si>
  <si>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</si>
  <si>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</si>
  <si>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</si>
  <si>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</si>
  <si>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</si>
  <si>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</si>
  <si>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</si>
  <si>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</si>
  <si>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</si>
  <si>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</si>
  <si>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</si>
  <si>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</si>
  <si>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</si>
  <si>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</si>
  <si>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</si>
  <si>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</si>
  <si>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</si>
  <si>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</si>
  <si>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</si>
  <si>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</si>
  <si>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</si>
  <si>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</si>
  <si>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</si>
  <si>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</si>
  <si>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</si>
  <si>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</si>
  <si>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</si>
  <si>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</si>
  <si>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</si>
  <si>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</si>
  <si>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</si>
  <si>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</si>
  <si>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</si>
  <si>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</si>
  <si>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</si>
  <si>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</si>
  <si>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</si>
  <si>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</si>
  <si>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</si>
  <si>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</si>
  <si>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</si>
  <si>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</si>
  <si>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</si>
  <si>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</si>
  <si>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</si>
  <si>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</si>
  <si>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</si>
  <si>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</si>
  <si>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</si>
  <si>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</si>
  <si>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</si>
  <si>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</si>
  <si>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</si>
  <si>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</si>
  <si>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</si>
  <si>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</si>
  <si>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</si>
  <si>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</si>
  <si>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</si>
  <si>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</si>
  <si>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</si>
  <si>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</si>
  <si>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</si>
  <si>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</si>
  <si>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</si>
  <si>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</si>
  <si>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</si>
  <si>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</si>
  <si>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</si>
  <si>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</si>
  <si>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</si>
  <si>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</si>
  <si>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</si>
  <si>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</si>
  <si>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</si>
  <si>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</si>
  <si>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</si>
  <si>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</si>
  <si>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</si>
  <si>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</si>
  <si>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</si>
  <si>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</si>
  <si>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</si>
  <si>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</si>
  <si>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</si>
  <si>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</si>
  <si>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</si>
  <si>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</si>
  <si>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</si>
  <si>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</si>
  <si>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</si>
  <si>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</si>
  <si>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</si>
  <si>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</si>
  <si>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</si>
  <si>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</si>
  <si>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</si>
  <si>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</si>
  <si>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</si>
  <si>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</si>
  <si>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</si>
  <si>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</si>
  <si>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</si>
  <si>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</si>
  <si>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</si>
  <si>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</si>
  <si>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</si>
  <si>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</si>
  <si>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</si>
  <si>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</si>
  <si>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</si>
  <si>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</si>
  <si>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</si>
  <si>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</si>
  <si>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</si>
  <si>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</si>
  <si>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</si>
  <si>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</si>
  <si>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</si>
  <si>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</si>
  <si>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</si>
  <si>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</si>
  <si>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</si>
  <si>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</si>
  <si>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</si>
  <si>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</si>
  <si>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</si>
  <si>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</si>
  <si>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</si>
  <si>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</si>
  <si>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</si>
  <si>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</si>
  <si>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</si>
  <si>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</si>
  <si>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</si>
  <si>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</si>
  <si>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</si>
  <si>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</si>
  <si>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</si>
  <si>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</si>
  <si>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</si>
  <si>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</si>
  <si>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</si>
  <si>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</si>
  <si>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</si>
  <si>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</si>
  <si>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</si>
  <si>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</si>
  <si>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</si>
  <si>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</si>
  <si>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</si>
  <si>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</si>
  <si>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</si>
  <si>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</si>
  <si>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</si>
  <si>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</si>
  <si>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</si>
  <si>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</si>
  <si>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</si>
  <si>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</si>
  <si>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</si>
  <si>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</si>
  <si>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</si>
  <si>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</si>
  <si>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</si>
  <si>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</si>
  <si>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</si>
  <si>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</si>
  <si>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</si>
  <si>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</si>
  <si>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</si>
  <si>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</si>
  <si>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</si>
  <si>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</si>
  <si>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</si>
  <si>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</si>
  <si>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</si>
  <si>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</si>
  <si>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</si>
  <si>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</si>
  <si>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</si>
  <si>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</si>
  <si>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</si>
  <si>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</si>
  <si>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</si>
  <si>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</si>
  <si>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</si>
  <si>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</si>
  <si>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</si>
  <si>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</si>
  <si>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</si>
  <si>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</si>
  <si>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</si>
  <si>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</si>
  <si>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</si>
  <si>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</si>
  <si>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</si>
  <si>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</si>
  <si>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</si>
  <si>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</si>
  <si>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</si>
  <si>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</si>
  <si>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</si>
  <si>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</si>
  <si>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</si>
  <si>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</si>
  <si>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</si>
  <si>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</si>
  <si>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</si>
  <si>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</si>
  <si>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</si>
  <si>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</si>
  <si>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</si>
  <si>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</si>
  <si>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</si>
  <si>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</si>
  <si>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</si>
  <si>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</si>
  <si>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</si>
  <si>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</si>
  <si>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</si>
  <si>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</si>
  <si>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</si>
  <si>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</si>
  <si>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</si>
  <si>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</si>
  <si>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</si>
  <si>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</si>
  <si>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</si>
  <si>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</si>
  <si>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</si>
  <si>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</si>
  <si>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</si>
  <si>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</si>
  <si>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</si>
  <si>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</si>
  <si>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</si>
  <si>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</si>
  <si>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</si>
  <si>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</si>
  <si>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</si>
  <si>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</si>
  <si>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</si>
  <si>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</si>
  <si>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</si>
  <si>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</si>
  <si>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</si>
  <si>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</si>
  <si>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</si>
  <si>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</si>
  <si>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</si>
  <si>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</si>
  <si>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</si>
  <si>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</si>
  <si>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</si>
  <si>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</si>
  <si>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</si>
  <si>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</si>
  <si>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</si>
  <si>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</si>
  <si>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</si>
  <si>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</si>
  <si>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</si>
  <si>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</si>
  <si>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</si>
  <si>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</si>
  <si>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</si>
  <si>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</si>
  <si>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</si>
  <si>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</si>
  <si>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</si>
  <si>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</si>
  <si>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</si>
  <si>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</si>
  <si>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</si>
  <si>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</si>
  <si>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</si>
  <si>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</si>
  <si>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</si>
  <si>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</si>
  <si>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</si>
  <si>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</si>
  <si>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</si>
  <si>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</si>
  <si>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</si>
  <si>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</si>
  <si>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</si>
  <si>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</si>
  <si>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</si>
  <si>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</si>
  <si>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</si>
  <si>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</si>
  <si>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</si>
  <si>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</si>
  <si>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</si>
  <si>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</si>
  <si>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</si>
  <si>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</si>
  <si>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</si>
  <si>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</si>
  <si>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</si>
  <si>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</si>
  <si>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</si>
  <si>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</si>
  <si>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</si>
  <si>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</si>
  <si>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</si>
  <si>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</si>
  <si>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</si>
  <si>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</si>
  <si>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</si>
  <si>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</si>
  <si>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</si>
  <si>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</si>
  <si>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</si>
  <si>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</si>
  <si>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</si>
  <si>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</si>
  <si>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</si>
  <si>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</si>
  <si>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</si>
  <si>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</si>
  <si>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</si>
  <si>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</si>
  <si>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</si>
  <si>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</si>
  <si>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</si>
  <si>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</si>
  <si>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</si>
  <si>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</si>
  <si>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</si>
  <si>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</si>
  <si>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</si>
  <si>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</si>
  <si>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</si>
  <si>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</si>
  <si>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</si>
  <si>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</si>
  <si>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</si>
  <si>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</si>
  <si>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</si>
  <si>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</si>
  <si>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</si>
  <si>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</si>
  <si>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</si>
  <si>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</si>
  <si>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</si>
  <si>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</si>
  <si>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</si>
  <si>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</si>
  <si>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</si>
  <si>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</si>
  <si>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</si>
  <si>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</si>
  <si>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</si>
  <si>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</si>
  <si>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</si>
  <si>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</si>
  <si>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</si>
  <si>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</si>
  <si>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</si>
  <si>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</si>
  <si>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</si>
  <si>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</si>
  <si>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</si>
  <si>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</si>
  <si>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</si>
  <si>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</si>
  <si>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</si>
  <si>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</si>
  <si>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</si>
  <si>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</si>
  <si>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</si>
  <si>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</si>
  <si>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</si>
  <si>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</si>
  <si>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</si>
  <si>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</si>
  <si>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</si>
  <si>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</si>
  <si>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</si>
  <si>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</si>
  <si>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</si>
  <si>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</si>
  <si>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</si>
  <si>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</si>
  <si>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</si>
  <si>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</si>
  <si>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</si>
  <si>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</si>
  <si>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</si>
  <si>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</si>
  <si>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</si>
  <si>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</si>
  <si>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</si>
  <si>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</si>
  <si>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</si>
  <si>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</si>
  <si>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</si>
  <si>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</si>
  <si>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</si>
  <si>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</si>
  <si>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</si>
  <si>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</si>
  <si>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</si>
  <si>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</si>
  <si>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</si>
  <si>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</si>
  <si>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</si>
  <si>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</si>
  <si>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</si>
  <si>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</si>
  <si>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</si>
  <si>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</si>
  <si>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</si>
  <si>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</si>
  <si>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</si>
  <si>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</si>
  <si>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</si>
  <si>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</si>
  <si>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</si>
  <si>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</si>
  <si>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</si>
  <si>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</si>
  <si>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</si>
  <si>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</si>
  <si>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</si>
  <si>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</si>
  <si>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</si>
  <si>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</si>
  <si>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</si>
  <si>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</si>
  <si>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</si>
  <si>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</si>
  <si>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</si>
  <si>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</si>
  <si>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</si>
  <si>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</si>
  <si>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</si>
  <si>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</si>
  <si>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</si>
  <si>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</si>
  <si>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</si>
  <si>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</si>
  <si>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</si>
  <si>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</si>
  <si>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</si>
  <si>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</si>
  <si>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</si>
  <si>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</si>
  <si>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</si>
  <si>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</si>
  <si>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</si>
  <si>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</si>
  <si>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</si>
  <si>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</si>
  <si>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</si>
  <si>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</si>
  <si>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</si>
  <si>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</si>
  <si>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</si>
  <si>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</si>
  <si>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</si>
  <si>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</si>
  <si>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</si>
  <si>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</si>
  <si>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</si>
  <si>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</si>
  <si>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</si>
  <si>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</si>
  <si>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</si>
  <si>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</si>
  <si>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</si>
  <si>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</si>
  <si>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</si>
  <si>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</si>
  <si>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</si>
  <si>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</si>
  <si>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</si>
  <si>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</si>
  <si>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</si>
  <si>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</si>
  <si>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</si>
  <si>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</si>
  <si>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</si>
  <si>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</si>
  <si>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</si>
  <si>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</si>
  <si>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</si>
  <si>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</si>
  <si>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</si>
  <si>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</si>
  <si>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</si>
  <si>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</si>
  <si>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</si>
  <si>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</si>
  <si>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</si>
  <si>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</si>
  <si>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</si>
  <si>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</si>
  <si>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</si>
  <si>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</si>
  <si>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</si>
  <si>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</si>
  <si>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</si>
  <si>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</si>
  <si>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</si>
  <si>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</si>
  <si>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</si>
  <si>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</si>
  <si>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</si>
  <si>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</si>
  <si>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</si>
  <si>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</si>
  <si>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</si>
  <si>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</si>
  <si>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</si>
  <si>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</si>
  <si>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</si>
  <si>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</si>
  <si>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</si>
  <si>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</si>
  <si>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</si>
  <si>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</si>
  <si>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</si>
  <si>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</si>
  <si>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</si>
  <si>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</si>
  <si>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</si>
  <si>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</si>
  <si>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</si>
  <si>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</si>
  <si>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</si>
  <si>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</si>
  <si>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</si>
  <si>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</si>
  <si>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</si>
  <si>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</si>
  <si>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</si>
  <si>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</si>
  <si>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</si>
  <si>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</si>
  <si>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</si>
  <si>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</si>
  <si>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</si>
  <si>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</si>
  <si>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</si>
  <si>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</si>
  <si>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</si>
  <si>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</si>
  <si>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</si>
  <si>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</si>
  <si>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</si>
  <si>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</si>
  <si>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</si>
  <si>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</si>
  <si>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</si>
  <si>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</si>
  <si>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</si>
  <si>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</si>
  <si>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</si>
  <si>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</si>
  <si>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</si>
  <si>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</si>
  <si>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</si>
  <si>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</si>
  <si>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</si>
  <si>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</si>
  <si>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</si>
  <si>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</si>
  <si>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</si>
  <si>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</si>
  <si>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</si>
  <si>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</si>
  <si>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</si>
  <si>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</si>
  <si>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</si>
  <si>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</si>
  <si>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</si>
  <si>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</si>
  <si>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</si>
  <si>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</si>
  <si>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</si>
  <si>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</si>
  <si>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</si>
  <si>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</si>
  <si>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</si>
  <si>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</si>
  <si>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</si>
  <si>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</si>
  <si>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</si>
  <si>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</si>
  <si>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</si>
  <si>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</si>
  <si>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</si>
  <si>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</si>
  <si>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</si>
  <si>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</si>
  <si>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</si>
  <si>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</si>
  <si>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</si>
  <si>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</si>
  <si>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</si>
  <si>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</si>
  <si>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</si>
  <si>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</si>
  <si>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</si>
  <si>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</si>
  <si>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</si>
  <si>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</si>
  <si>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</si>
  <si>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</si>
  <si>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</si>
  <si>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</si>
  <si>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</si>
  <si>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</si>
  <si>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</si>
  <si>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</si>
  <si>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</si>
  <si>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</si>
  <si>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</si>
  <si>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</si>
  <si>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</si>
  <si>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</si>
  <si>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</si>
  <si>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</si>
  <si>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</si>
  <si>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</si>
  <si>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</si>
  <si>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</si>
  <si>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</si>
  <si>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</si>
  <si>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</si>
  <si>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</si>
  <si>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</si>
  <si>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</si>
  <si>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</si>
  <si>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</si>
  <si>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</si>
  <si>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</si>
  <si>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</si>
  <si>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</si>
  <si>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</si>
  <si>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</si>
  <si>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</si>
  <si>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</si>
  <si>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</si>
  <si>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</si>
  <si>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</si>
  <si>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</si>
  <si>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</si>
  <si>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</si>
  <si>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</si>
  <si>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</si>
  <si>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</si>
  <si>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</si>
  <si>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</si>
  <si>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</si>
  <si>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</si>
  <si>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</si>
  <si>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</si>
  <si>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</si>
  <si>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</si>
  <si>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</si>
  <si>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</si>
  <si>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</si>
  <si>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</si>
  <si>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</si>
  <si>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</si>
  <si>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</si>
  <si>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</si>
  <si>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</si>
  <si>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</si>
  <si>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</si>
  <si>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</si>
  <si>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</si>
  <si>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</si>
  <si>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</si>
  <si>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</si>
  <si>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</si>
  <si>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</si>
  <si>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</si>
  <si>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</si>
  <si>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</si>
  <si>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</si>
  <si>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</si>
  <si>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</si>
  <si>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</si>
  <si>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</si>
  <si>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</si>
  <si>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</si>
  <si>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</si>
  <si>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</si>
  <si>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</si>
  <si>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</si>
  <si>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</si>
  <si>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</si>
  <si>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</si>
  <si>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</si>
  <si>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</si>
  <si>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</si>
  <si>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</si>
  <si>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</si>
  <si>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</si>
  <si>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</si>
  <si>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</si>
  <si>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</si>
  <si>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</si>
  <si>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</si>
  <si>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</si>
  <si>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</si>
  <si>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</si>
  <si>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</si>
  <si>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</si>
  <si>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</si>
  <si>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</si>
  <si>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</si>
  <si>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</si>
  <si>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</si>
  <si>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</si>
  <si>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</si>
  <si>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</si>
  <si>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</si>
  <si>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</si>
  <si>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</si>
  <si>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</si>
  <si>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</si>
  <si>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</si>
  <si>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</si>
  <si>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</si>
  <si>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</si>
  <si>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</si>
  <si>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</si>
  <si>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</si>
  <si>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</si>
  <si>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</si>
  <si>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</si>
  <si>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</si>
  <si>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</si>
  <si>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</si>
  <si>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</si>
  <si>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</si>
  <si>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</si>
  <si>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</si>
  <si>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</si>
  <si>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</si>
  <si>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</si>
  <si>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</si>
  <si>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</si>
  <si>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</si>
  <si>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</si>
  <si>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</si>
  <si>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</si>
  <si>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</si>
  <si>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</si>
  <si>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</si>
  <si>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</si>
  <si>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</si>
  <si>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</si>
  <si>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</si>
  <si>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</si>
  <si>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</si>
  <si>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</si>
  <si>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</si>
  <si>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</si>
  <si>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</si>
  <si>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</si>
  <si>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</si>
  <si>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</si>
  <si>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</si>
  <si>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</si>
  <si>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</si>
  <si>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</si>
  <si>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</si>
  <si>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</si>
  <si>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</si>
  <si>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</si>
  <si>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</si>
  <si>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</si>
  <si>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</si>
  <si>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</si>
  <si>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</si>
  <si>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</si>
  <si>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</si>
  <si>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</si>
  <si>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</si>
  <si>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</si>
  <si>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</si>
  <si>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</si>
  <si>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</si>
  <si>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</si>
  <si>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</si>
  <si>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</si>
  <si>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</si>
  <si>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</si>
  <si>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</si>
  <si>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</si>
  <si>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</si>
  <si>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</si>
  <si>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</si>
  <si>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</si>
  <si>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</si>
  <si>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</si>
  <si>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</si>
  <si>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</si>
  <si>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</si>
  <si>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</si>
  <si>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</si>
  <si>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</si>
  <si>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</si>
  <si>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</si>
  <si>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</si>
  <si>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</si>
  <si>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</si>
  <si>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</si>
  <si>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</si>
  <si>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</si>
  <si>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</si>
  <si>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</si>
  <si>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</si>
  <si>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</si>
  <si>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</si>
  <si>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</si>
  <si>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</si>
  <si>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</si>
  <si>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</si>
  <si>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</si>
  <si>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</si>
  <si>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</si>
  <si>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</si>
  <si>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</si>
  <si>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</si>
  <si>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</si>
  <si>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</si>
  <si>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</si>
  <si>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</si>
  <si>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</si>
  <si>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</si>
  <si>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</si>
  <si>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</si>
  <si>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</si>
  <si>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</si>
  <si>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</si>
  <si>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</si>
  <si>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</si>
  <si>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</si>
  <si>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</si>
  <si>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</si>
  <si>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</si>
  <si>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</si>
  <si>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</si>
  <si>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</si>
  <si>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</si>
  <si>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</si>
  <si>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</si>
  <si>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</si>
  <si>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</si>
  <si>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</si>
  <si>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</si>
  <si>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</si>
  <si>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</si>
  <si>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</si>
  <si>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</si>
  <si>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</si>
  <si>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</si>
  <si>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</si>
  <si>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</si>
  <si>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</si>
  <si>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</si>
  <si>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</si>
  <si>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</si>
  <si>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</si>
  <si>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</si>
  <si>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</si>
  <si>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</si>
  <si>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</si>
  <si>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</si>
  <si>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</si>
  <si>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</si>
  <si>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</si>
  <si>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</si>
  <si>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</si>
  <si>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</si>
  <si>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</si>
  <si>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</si>
  <si>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</si>
  <si>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</si>
  <si>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</si>
  <si>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</si>
  <si>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</si>
  <si>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</si>
  <si>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</si>
  <si>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</si>
  <si>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</si>
  <si>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</si>
  <si>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</si>
  <si>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</si>
  <si>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</si>
  <si>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</si>
  <si>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</si>
  <si>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</si>
  <si>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</si>
  <si>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</si>
  <si>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</si>
  <si>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</si>
  <si>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</si>
  <si>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</si>
  <si>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</si>
  <si>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</si>
  <si>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</si>
  <si>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</si>
  <si>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</si>
  <si>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</si>
  <si>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</si>
  <si>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</si>
  <si>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</si>
  <si>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</si>
  <si>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</si>
  <si>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</si>
  <si>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</si>
  <si>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</si>
  <si>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</si>
  <si>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</si>
  <si>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</si>
  <si>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</si>
  <si>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</si>
  <si>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</si>
  <si>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</si>
  <si>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</si>
  <si>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</si>
  <si>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</si>
  <si>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</si>
  <si>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</si>
  <si>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</si>
  <si>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</si>
  <si>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</si>
  <si>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</si>
  <si>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</si>
  <si>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</si>
  <si>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</si>
  <si>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</si>
  <si>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</si>
  <si>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</si>
  <si>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</si>
  <si>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</si>
  <si>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</si>
  <si>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</si>
  <si>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</si>
  <si>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</si>
  <si>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</si>
  <si>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</si>
  <si>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</si>
  <si>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</si>
  <si>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</si>
  <si>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</si>
  <si>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</si>
  <si>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</si>
  <si>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</si>
  <si>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</si>
  <si>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</si>
  <si>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</si>
  <si>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</si>
  <si>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</si>
  <si>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</si>
  <si>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</si>
  <si>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</si>
  <si>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</si>
  <si>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</si>
  <si>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</si>
  <si>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</si>
  <si>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</si>
  <si>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</si>
  <si>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</si>
  <si>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</si>
  <si>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</si>
  <si>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</si>
  <si>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</si>
  <si>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</si>
  <si>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</si>
  <si>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</si>
  <si>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</si>
  <si>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</si>
  <si>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</si>
  <si>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</si>
  <si>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</si>
  <si>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</si>
  <si>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</si>
  <si>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</si>
  <si>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</si>
  <si>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</si>
  <si>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</si>
  <si>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</si>
  <si>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</si>
  <si>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</si>
  <si>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</si>
  <si>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</si>
  <si>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</si>
  <si>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</si>
  <si>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</si>
  <si>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</si>
  <si>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</si>
  <si>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</si>
  <si>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</si>
  <si>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</si>
  <si>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</si>
  <si>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</si>
  <si>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</si>
  <si>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</si>
  <si>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</si>
  <si>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</si>
  <si>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</si>
  <si>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</si>
  <si>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</si>
  <si>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</si>
  <si>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</si>
  <si>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</si>
  <si>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</si>
  <si>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</si>
  <si>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</si>
  <si>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</si>
  <si>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</si>
  <si>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</si>
  <si>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</si>
  <si>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</si>
  <si>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</si>
  <si>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</si>
  <si>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</si>
  <si>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</si>
  <si>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</si>
  <si>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</si>
  <si>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</si>
  <si>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</si>
  <si>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</si>
  <si>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</si>
  <si>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</si>
  <si>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</si>
  <si>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</si>
  <si>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</si>
  <si>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</si>
  <si>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</si>
  <si>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</si>
  <si>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</si>
  <si>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</si>
  <si>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</si>
  <si>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</si>
  <si>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</si>
  <si>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</si>
  <si>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</si>
  <si>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</si>
  <si>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</si>
  <si>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</si>
  <si>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</si>
  <si>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</si>
  <si>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</si>
  <si>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</si>
  <si>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</si>
  <si>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</si>
  <si>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</si>
  <si>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</si>
  <si>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</si>
  <si>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</si>
  <si>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</si>
  <si>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</si>
  <si>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</si>
  <si>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</si>
  <si>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</si>
  <si>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</si>
  <si>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</si>
  <si>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</si>
  <si>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</si>
  <si>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</si>
  <si>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</si>
  <si>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</si>
  <si>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</si>
  <si>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</si>
  <si>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</si>
  <si>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</si>
  <si>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</si>
  <si>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</si>
  <si>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</si>
  <si>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</si>
  <si>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</si>
  <si>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</si>
  <si>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</si>
  <si>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</si>
  <si>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</si>
  <si>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</si>
  <si>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</si>
  <si>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</si>
  <si>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</si>
  <si>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</si>
  <si>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</si>
  <si>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</si>
  <si>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</si>
  <si>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</si>
  <si>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</si>
  <si>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</si>
  <si>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</si>
  <si>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</si>
  <si>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</si>
  <si>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</si>
  <si>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</si>
  <si>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</si>
  <si>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</si>
  <si>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</si>
  <si>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</si>
  <si>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</si>
  <si>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</si>
  <si>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</si>
  <si>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</si>
  <si>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</si>
  <si>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</si>
  <si>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</si>
  <si>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</si>
  <si>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</si>
  <si>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</si>
  <si>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</si>
  <si>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</si>
  <si>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</si>
  <si>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</si>
  <si>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</si>
  <si>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</si>
  <si>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</si>
  <si>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</si>
  <si>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</si>
  <si>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</si>
  <si>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</si>
  <si>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</si>
  <si>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</si>
  <si>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</si>
  <si>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</si>
  <si>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</si>
  <si>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</si>
  <si>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</si>
  <si>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</si>
  <si>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</si>
  <si>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</si>
  <si>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</si>
  <si>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</si>
  <si>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</si>
  <si>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</si>
  <si>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</si>
  <si>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</si>
  <si>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</si>
  <si>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</si>
  <si>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</si>
  <si>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</si>
  <si>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</si>
  <si>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</si>
  <si>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</si>
  <si>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</si>
  <si>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</si>
  <si>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</si>
  <si>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</si>
  <si>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</si>
  <si>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</si>
  <si>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</si>
  <si>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</si>
  <si>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</si>
  <si>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</si>
  <si>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</si>
  <si>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</si>
  <si>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</si>
  <si>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</si>
  <si>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</si>
  <si>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</si>
  <si>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</si>
  <si>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</si>
  <si>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</si>
  <si>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</si>
  <si>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</si>
  <si>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</si>
  <si>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</si>
  <si>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</si>
  <si>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</si>
  <si>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</si>
  <si>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</si>
  <si>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</si>
  <si>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</si>
  <si>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</si>
  <si>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</si>
  <si>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</si>
  <si>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</si>
  <si>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</si>
  <si>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</si>
  <si>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</si>
  <si>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</si>
  <si>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</si>
  <si>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</si>
  <si>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</si>
  <si>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</si>
  <si>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</si>
  <si>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</si>
  <si>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</si>
  <si>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</si>
  <si>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</si>
  <si>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</si>
  <si>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</si>
  <si>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</si>
  <si>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</si>
  <si>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</si>
  <si>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</si>
  <si>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</si>
  <si>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</si>
  <si>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</si>
  <si>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</si>
  <si>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</si>
  <si>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</si>
  <si>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</si>
  <si>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</si>
  <si>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</si>
  <si>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</si>
  <si>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</si>
  <si>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</si>
  <si>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</si>
  <si>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</si>
  <si>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</si>
  <si>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</si>
  <si>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</si>
  <si>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</si>
  <si>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</si>
  <si>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</si>
  <si>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</si>
  <si>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</si>
  <si>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</si>
  <si>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</si>
  <si>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</si>
  <si>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</si>
  <si>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</si>
  <si>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</si>
  <si>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</si>
  <si>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</si>
  <si>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</si>
  <si>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</si>
  <si>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</si>
  <si>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</si>
  <si>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</si>
  <si>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</si>
  <si>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</si>
  <si>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</si>
  <si>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</si>
  <si>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</si>
  <si>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</si>
  <si>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</si>
  <si>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</si>
  <si>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</si>
  <si>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</si>
  <si>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</si>
  <si>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</si>
  <si>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</si>
  <si>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</si>
  <si>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</si>
  <si>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</si>
  <si>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</si>
  <si>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</si>
  <si>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</si>
  <si>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</si>
  <si>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</si>
  <si>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</si>
  <si>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</si>
  <si>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</si>
  <si>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</si>
  <si>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</si>
  <si>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</si>
  <si>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</si>
  <si>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</si>
  <si>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</si>
  <si>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</si>
  <si>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</si>
  <si>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</si>
  <si>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</si>
  <si>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</si>
  <si>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</si>
  <si>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</si>
  <si>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</si>
  <si>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</si>
  <si>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</si>
  <si>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</si>
  <si>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</si>
  <si>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</si>
  <si>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</si>
  <si>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</si>
  <si>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</si>
  <si>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</si>
  <si>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</si>
  <si>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</si>
  <si>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</si>
  <si>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</si>
  <si>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</si>
  <si>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</si>
  <si>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</si>
  <si>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</si>
  <si>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</si>
  <si>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</si>
  <si>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</si>
  <si>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</si>
  <si>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</si>
  <si>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</si>
  <si>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</si>
  <si>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</si>
  <si>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</si>
  <si>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</si>
  <si>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</si>
  <si>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</si>
  <si>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</si>
  <si>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</si>
  <si>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</si>
  <si>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</si>
  <si>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</si>
  <si>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</si>
  <si>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</si>
  <si>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</si>
  <si>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</si>
  <si>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</si>
  <si>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</si>
  <si>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</si>
  <si>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</si>
  <si>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</si>
  <si>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</si>
  <si>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</si>
  <si>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</si>
  <si>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</si>
  <si>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</si>
  <si>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</si>
  <si>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</si>
  <si>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</si>
  <si>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</si>
  <si>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</si>
  <si>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</si>
  <si>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</si>
  <si>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</si>
  <si>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</si>
  <si>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</si>
  <si>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</si>
  <si>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</si>
  <si>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</si>
  <si>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</si>
  <si>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</si>
  <si>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</si>
  <si>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</si>
  <si>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</si>
  <si>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</si>
  <si>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</si>
  <si>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</si>
  <si>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</si>
  <si>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</si>
  <si>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</si>
  <si>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</si>
  <si>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</si>
  <si>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</si>
  <si>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</si>
  <si>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</si>
  <si>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</si>
  <si>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</si>
  <si>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</si>
  <si>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</si>
  <si>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</si>
  <si>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</si>
  <si>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</si>
  <si>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</si>
  <si>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</si>
  <si>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</si>
  <si>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</si>
  <si>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</si>
  <si>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</si>
  <si>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</si>
  <si>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</si>
  <si>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</si>
  <si>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</si>
  <si>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</si>
  <si>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</si>
  <si>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</si>
  <si>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</si>
  <si>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</si>
  <si>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</si>
  <si>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</si>
  <si>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</si>
  <si>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</si>
  <si>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</si>
  <si>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</si>
  <si>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</si>
  <si>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</si>
  <si>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</si>
  <si>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</si>
  <si>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</si>
  <si>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</si>
  <si>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</si>
  <si>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</si>
  <si>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</si>
  <si>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</si>
  <si>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</si>
  <si>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</si>
  <si>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</si>
  <si>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</si>
  <si>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</si>
  <si>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</si>
  <si>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</si>
  <si>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</si>
  <si>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</si>
  <si>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</si>
  <si>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</si>
  <si>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</si>
  <si>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</si>
  <si>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</si>
  <si>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</si>
  <si>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</si>
  <si>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</si>
  <si>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</si>
  <si>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</si>
  <si>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</si>
  <si>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</si>
  <si>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</si>
  <si>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</si>
  <si>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</si>
  <si>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</si>
  <si>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</si>
  <si>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</si>
  <si>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</si>
  <si>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</si>
  <si>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</si>
  <si>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</si>
  <si>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</si>
  <si>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</si>
  <si>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</si>
  <si>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</si>
  <si>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</si>
  <si>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</si>
  <si>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</si>
  <si>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</si>
  <si>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</si>
  <si>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</si>
  <si>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</si>
  <si>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</si>
  <si>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</si>
  <si>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</si>
  <si>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</si>
  <si>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</si>
  <si>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</si>
  <si>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</si>
  <si>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</si>
  <si>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</si>
  <si>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</si>
  <si>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</si>
  <si>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</si>
  <si>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</si>
  <si>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</si>
  <si>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</si>
  <si>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</si>
  <si>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</si>
  <si>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</si>
  <si>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</si>
  <si>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</si>
  <si>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</si>
  <si>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</si>
  <si>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</si>
  <si>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</si>
  <si>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</si>
  <si>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</si>
  <si>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</si>
  <si>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</si>
  <si>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</si>
  <si>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</si>
  <si>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</si>
  <si>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</si>
  <si>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</si>
  <si>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</si>
  <si>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</si>
  <si>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</si>
  <si>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</si>
  <si>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</si>
  <si>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</si>
  <si>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</si>
  <si>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</si>
  <si>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</si>
  <si>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</si>
  <si>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</si>
  <si>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</si>
  <si>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</si>
  <si>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</si>
  <si>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</si>
  <si>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</si>
  <si>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</si>
  <si>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</si>
  <si>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</si>
  <si>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</si>
  <si>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</si>
  <si>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</si>
  <si>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</si>
  <si>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</si>
  <si>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</si>
  <si>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</si>
  <si>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</si>
  <si>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</si>
  <si>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</si>
  <si>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</si>
  <si>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</si>
  <si>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</si>
  <si>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</si>
  <si>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</si>
  <si>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</si>
  <si>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</si>
  <si>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</si>
  <si>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</si>
  <si>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</si>
  <si>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</si>
  <si>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</si>
  <si>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</si>
  <si>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</si>
  <si>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</si>
  <si>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</si>
  <si>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</si>
  <si>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</si>
  <si>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</si>
  <si>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</si>
  <si>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</si>
  <si>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</si>
  <si>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</si>
  <si>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</si>
  <si>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</si>
  <si>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</si>
  <si>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</si>
  <si>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</si>
  <si>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</si>
  <si>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</si>
  <si>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</si>
  <si>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</si>
  <si>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</si>
  <si>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</si>
  <si>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</si>
  <si>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</si>
  <si>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</si>
  <si>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</si>
  <si>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</si>
  <si>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</si>
  <si>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</si>
  <si>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</si>
  <si>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</si>
  <si>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</si>
  <si>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</si>
  <si>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</si>
  <si>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</si>
  <si>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</si>
  <si>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</si>
  <si>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</si>
  <si>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</si>
  <si>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</si>
  <si>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</si>
  <si>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</si>
  <si>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</si>
  <si>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</si>
  <si>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</si>
  <si>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</si>
  <si>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</si>
  <si>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</si>
  <si>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</si>
  <si>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</si>
  <si>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</si>
  <si>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</si>
  <si>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</si>
  <si>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</si>
  <si>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</si>
  <si>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</si>
  <si>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</si>
  <si>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</si>
  <si>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</si>
  <si>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</si>
  <si>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</si>
  <si>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</si>
  <si>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</si>
  <si>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</si>
  <si>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</si>
  <si>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</si>
  <si>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</si>
  <si>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</si>
  <si>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</si>
  <si>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</si>
  <si>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</si>
  <si>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</si>
  <si>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</si>
  <si>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</si>
  <si>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</si>
  <si>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</si>
  <si>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</si>
  <si>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</si>
  <si>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</si>
  <si>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</si>
  <si>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</si>
  <si>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</si>
  <si>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</si>
  <si>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</si>
  <si>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</si>
  <si>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</si>
  <si>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</si>
  <si>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</si>
  <si>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</si>
  <si>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</si>
  <si>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</si>
  <si>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</si>
  <si>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</si>
  <si>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</si>
  <si>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</si>
  <si>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</si>
  <si>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</si>
  <si>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</si>
  <si>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</si>
  <si>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</si>
  <si>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</si>
  <si>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</si>
  <si>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</si>
  <si>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</si>
  <si>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</si>
  <si>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</si>
  <si>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</si>
  <si>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</si>
  <si>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</si>
  <si>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</si>
  <si>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</si>
  <si>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</si>
  <si>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</si>
  <si>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</si>
  <si>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</si>
  <si>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</si>
  <si>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</si>
  <si>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</si>
  <si>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</si>
  <si>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</si>
  <si>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</si>
  <si>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</si>
  <si>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</si>
  <si>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</si>
  <si>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</si>
  <si>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</si>
  <si>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</si>
  <si>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</si>
  <si>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</si>
  <si>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</si>
  <si>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</si>
  <si>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</si>
  <si>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</si>
  <si>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</si>
  <si>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</si>
  <si>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</si>
  <si>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</si>
  <si>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</si>
  <si>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</si>
  <si>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</si>
  <si>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</si>
  <si>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</si>
  <si>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</si>
  <si>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</si>
  <si>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</si>
  <si>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</si>
  <si>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</si>
  <si>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</si>
  <si>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</si>
  <si>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</si>
  <si>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</si>
  <si>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</si>
  <si>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</si>
  <si>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</si>
  <si>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</si>
  <si>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</si>
  <si>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</si>
  <si>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</si>
  <si>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</si>
  <si>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</si>
  <si>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</si>
  <si>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</si>
  <si>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</si>
  <si>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</si>
  <si>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</si>
  <si>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</si>
  <si>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</si>
  <si>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</si>
  <si>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</si>
  <si>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</si>
  <si>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</si>
  <si>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</si>
  <si>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</si>
  <si>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</si>
  <si>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</si>
  <si>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</si>
  <si>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</si>
  <si>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</si>
  <si>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</si>
  <si>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</si>
  <si>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</si>
  <si>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</si>
  <si>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</si>
  <si>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</si>
  <si>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</si>
  <si>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</si>
  <si>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</si>
  <si>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</si>
  <si>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</si>
  <si>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</si>
  <si>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</si>
  <si>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</si>
  <si>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</si>
  <si>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</si>
  <si>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</si>
  <si>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</si>
  <si>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</si>
  <si>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</si>
  <si>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</si>
  <si>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</si>
  <si>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</si>
  <si>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</si>
  <si>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</si>
  <si>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</si>
  <si>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</si>
  <si>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</si>
  <si>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</si>
  <si>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</si>
  <si>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</si>
  <si>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</si>
  <si>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</si>
  <si>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</si>
  <si>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</si>
  <si>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</si>
  <si>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</si>
  <si>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</si>
  <si>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</si>
  <si>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</si>
  <si>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</si>
  <si>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</si>
  <si>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</si>
  <si>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</si>
  <si>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</si>
  <si>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</si>
  <si>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</si>
  <si>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</si>
  <si>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</si>
  <si>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</si>
  <si>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</si>
  <si>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</si>
  <si>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</si>
  <si>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</si>
  <si>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</si>
  <si>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</si>
  <si>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</si>
  <si>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</si>
  <si>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</si>
  <si>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</si>
  <si>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</si>
  <si>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</si>
  <si>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</si>
  <si>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</si>
  <si>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</si>
  <si>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</si>
  <si>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</si>
  <si>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</si>
  <si>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</si>
  <si>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</si>
  <si>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</si>
  <si>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</si>
  <si>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</si>
  <si>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</si>
  <si>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</si>
  <si>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</si>
  <si>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</si>
  <si>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</si>
  <si>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</si>
  <si>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</si>
  <si>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</si>
  <si>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</si>
  <si>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</si>
  <si>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</si>
  <si>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</si>
  <si>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</si>
  <si>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</si>
  <si>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</si>
  <si>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</si>
  <si>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</si>
  <si>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</si>
  <si>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</si>
  <si>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</si>
  <si>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</si>
  <si>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</si>
  <si>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</si>
  <si>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</si>
  <si>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</si>
  <si>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</si>
  <si>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</si>
  <si>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</si>
  <si>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</si>
  <si>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</si>
  <si>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</si>
  <si>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</si>
  <si>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</si>
  <si>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</si>
  <si>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</si>
  <si>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</si>
  <si>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</si>
  <si>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</si>
  <si>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</si>
  <si>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</si>
  <si>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</si>
  <si>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</si>
  <si>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</si>
  <si>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</si>
  <si>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</si>
  <si>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</si>
  <si>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</si>
  <si>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</si>
  <si>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</si>
  <si>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</si>
  <si>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</si>
  <si>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</si>
  <si>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</si>
  <si>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</si>
  <si>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</si>
  <si>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</si>
  <si>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</si>
  <si>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</si>
  <si>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</si>
  <si>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</si>
  <si>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</si>
  <si>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</si>
  <si>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</si>
  <si>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</si>
  <si>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</si>
  <si>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</si>
  <si>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</si>
  <si>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</si>
  <si>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</si>
  <si>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</si>
  <si>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</si>
  <si>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</si>
  <si>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</si>
  <si>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</si>
  <si>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</si>
  <si>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</si>
  <si>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</si>
  <si>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</si>
  <si>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</si>
  <si>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</si>
  <si>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</si>
  <si>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</si>
  <si>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</si>
  <si>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</si>
  <si>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</si>
  <si>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</si>
  <si>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</si>
  <si>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</si>
  <si>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</si>
  <si>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</si>
  <si>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</si>
  <si>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</si>
  <si>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</si>
  <si>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</si>
  <si>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</si>
  <si>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</si>
  <si>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</si>
  <si>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</si>
  <si>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</si>
  <si>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</si>
  <si>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</si>
  <si>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</si>
  <si>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</si>
  <si>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</si>
  <si>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</si>
  <si>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</si>
  <si>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</si>
  <si>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</si>
  <si>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</si>
  <si>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</si>
  <si>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</si>
  <si>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</si>
  <si>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</si>
  <si>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</si>
  <si>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</si>
  <si>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</si>
  <si>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</si>
  <si>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</si>
  <si>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</si>
  <si>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</si>
  <si>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</si>
  <si>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</si>
  <si>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</si>
  <si>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</si>
  <si>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</si>
  <si>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</si>
  <si>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</si>
  <si>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</si>
  <si>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</si>
  <si>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</si>
  <si>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</si>
  <si>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</si>
  <si>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</si>
  <si>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</si>
  <si>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</si>
  <si>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</si>
  <si>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</si>
  <si>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</si>
  <si>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</si>
  <si>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</si>
  <si>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</si>
  <si>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</si>
  <si>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</si>
  <si>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</si>
  <si>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</si>
  <si>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</si>
  <si>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</si>
  <si>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</si>
  <si>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</si>
  <si>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</si>
  <si>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</si>
  <si>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</si>
  <si>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</si>
  <si>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</si>
  <si>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</si>
  <si>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</si>
  <si>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</si>
  <si>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</si>
  <si>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</si>
  <si>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</si>
  <si>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</si>
  <si>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</si>
  <si>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</si>
  <si>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</si>
  <si>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</si>
  <si>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</si>
  <si>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</si>
  <si>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</si>
  <si>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</si>
  <si>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</si>
  <si>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</si>
  <si>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</si>
  <si>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</si>
  <si>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</si>
  <si>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</si>
  <si>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</si>
  <si>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</si>
  <si>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</si>
  <si>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</si>
  <si>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</si>
  <si>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</si>
  <si>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</si>
  <si>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</si>
  <si>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</si>
  <si>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</si>
  <si>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</si>
  <si>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</si>
  <si>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</si>
  <si>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</si>
  <si>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</si>
  <si>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</si>
  <si>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</si>
  <si>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</si>
  <si>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</si>
  <si>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</si>
  <si>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</si>
  <si>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</si>
  <si>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</si>
  <si>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</si>
  <si>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</si>
  <si>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</si>
  <si>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</si>
  <si>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</si>
  <si>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</si>
  <si>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</si>
  <si>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</si>
  <si>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</si>
  <si>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</si>
  <si>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</si>
  <si>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</si>
  <si>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</si>
  <si>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</si>
  <si>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</si>
  <si>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</si>
  <si>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</si>
  <si>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</si>
  <si>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</si>
  <si>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</si>
  <si>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</si>
  <si>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</si>
  <si>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</si>
  <si>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</si>
  <si>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</si>
  <si>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</si>
  <si>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</si>
  <si>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</si>
  <si>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</si>
  <si>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</si>
  <si>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</si>
  <si>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</si>
  <si>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</si>
  <si>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</si>
  <si>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</si>
  <si>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</si>
  <si>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</si>
  <si>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</si>
  <si>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</si>
  <si>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</si>
  <si>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</si>
  <si>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</si>
  <si>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</si>
  <si>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</si>
  <si>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</si>
  <si>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</si>
  <si>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</si>
  <si>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</si>
  <si>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</si>
  <si>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</si>
  <si>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</si>
  <si>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</si>
  <si>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</si>
  <si>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</si>
  <si>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</si>
  <si>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</si>
  <si>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</si>
  <si>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</si>
  <si>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</si>
  <si>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</si>
  <si>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</si>
  <si>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</si>
  <si>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</si>
  <si>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</si>
  <si>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</si>
  <si>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</si>
  <si>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</si>
  <si>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</si>
  <si>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</si>
  <si>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</si>
  <si>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</si>
  <si>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</si>
  <si>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</si>
  <si>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</si>
  <si>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</si>
  <si>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</si>
  <si>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</si>
  <si>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</si>
  <si>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</si>
  <si>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</si>
  <si>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</si>
  <si>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</si>
  <si>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</si>
  <si>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</si>
  <si>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</si>
  <si>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</si>
  <si>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</si>
  <si>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</si>
  <si>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</si>
  <si>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</si>
  <si>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</si>
  <si>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</si>
  <si>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</si>
  <si>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</si>
  <si>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</si>
  <si>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</si>
  <si>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</si>
  <si>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</si>
  <si>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</si>
  <si>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</si>
  <si>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</si>
  <si>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</si>
  <si>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</si>
  <si>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</si>
  <si>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</si>
  <si>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</si>
  <si>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</si>
  <si>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</si>
  <si>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</si>
  <si>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</si>
  <si>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</si>
  <si>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</si>
  <si>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</si>
  <si>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</si>
  <si>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</si>
  <si>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</si>
  <si>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</si>
  <si>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</si>
  <si>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</si>
  <si>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</si>
  <si>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</si>
  <si>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</si>
  <si>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</si>
  <si>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</si>
  <si>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</si>
  <si>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</si>
  <si>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</si>
  <si>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</si>
  <si>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</si>
  <si>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</si>
  <si>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</si>
  <si>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</si>
  <si>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</si>
  <si>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</si>
  <si>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</si>
  <si>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</si>
  <si>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</si>
  <si>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</si>
  <si>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</si>
  <si>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</si>
  <si>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</si>
  <si>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</si>
  <si>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</si>
  <si>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</si>
  <si>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</si>
  <si>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</si>
  <si>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</si>
  <si>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</si>
  <si>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</si>
  <si>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</si>
  <si>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</si>
  <si>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</si>
  <si>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</si>
  <si>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</si>
  <si>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</si>
  <si>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</si>
  <si>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</si>
  <si>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</si>
  <si>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</si>
  <si>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</si>
  <si>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</si>
  <si>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</si>
  <si>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</si>
  <si>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</si>
  <si>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</si>
  <si>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</si>
  <si>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</si>
  <si>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</si>
  <si>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</si>
  <si>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</si>
  <si>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</si>
  <si>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</si>
  <si>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</si>
  <si>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</si>
  <si>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</si>
  <si>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</si>
  <si>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</si>
  <si>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</si>
  <si>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</si>
  <si>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</si>
  <si>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</si>
  <si>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</si>
  <si>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</si>
  <si>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</si>
  <si>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</si>
  <si>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</si>
  <si>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</si>
  <si>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</si>
  <si>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</si>
  <si>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</si>
  <si>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</si>
  <si>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</si>
  <si>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</si>
  <si>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</si>
  <si>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</si>
  <si>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</si>
  <si>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</si>
  <si>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</si>
  <si>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</si>
  <si>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</si>
  <si>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</si>
  <si>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</si>
  <si>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</si>
  <si>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</si>
  <si>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</si>
  <si>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</si>
  <si>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</si>
  <si>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</si>
  <si>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</si>
  <si>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</si>
  <si>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</si>
  <si>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</si>
  <si>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</si>
  <si>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</si>
  <si>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</si>
  <si>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</si>
  <si>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</si>
  <si>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</si>
  <si>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</si>
  <si>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</si>
  <si>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</si>
  <si>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</si>
  <si>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</si>
  <si>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</si>
  <si>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</si>
  <si>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</si>
  <si>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</si>
  <si>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</si>
  <si>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</si>
  <si>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</si>
  <si>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</si>
  <si>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</si>
  <si>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</si>
  <si>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</si>
  <si>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</si>
  <si>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</si>
  <si>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</si>
  <si>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</si>
  <si>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</si>
  <si>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</si>
  <si>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</si>
  <si>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</si>
  <si>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</si>
  <si>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</si>
  <si>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</si>
  <si>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</si>
  <si>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</si>
  <si>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</si>
  <si>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</si>
  <si>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</si>
  <si>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</si>
  <si>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</si>
  <si>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</si>
  <si>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</si>
  <si>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</si>
  <si>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</si>
  <si>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</si>
  <si>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</si>
  <si>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</si>
  <si>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</si>
  <si>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</si>
  <si>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</si>
  <si>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</si>
  <si>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</si>
  <si>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</si>
  <si>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</si>
  <si>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</si>
  <si>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</si>
  <si>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</si>
  <si>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</si>
  <si>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</si>
  <si>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</si>
  <si>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</si>
  <si>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</si>
  <si>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</si>
  <si>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</si>
  <si>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</si>
  <si>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</si>
  <si>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</si>
  <si>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</si>
  <si>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</si>
  <si>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</si>
  <si>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</si>
  <si>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</si>
  <si>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</si>
  <si>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</si>
  <si>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</si>
  <si>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</si>
  <si>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</si>
  <si>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</si>
  <si>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</si>
  <si>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</si>
  <si>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</si>
  <si>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</si>
  <si>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</si>
  <si>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</si>
  <si>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</si>
  <si>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</si>
  <si>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</si>
  <si>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</si>
  <si>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</si>
  <si>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</si>
  <si>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</si>
  <si>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</si>
  <si>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</si>
  <si>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</si>
  <si>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</si>
  <si>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</si>
  <si>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</si>
  <si>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</si>
  <si>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</si>
  <si>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</si>
  <si>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</si>
  <si>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</si>
  <si>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</si>
  <si>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</si>
  <si>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</si>
  <si>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</si>
  <si>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</si>
  <si>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</si>
  <si>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</si>
  <si>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</si>
  <si>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</si>
  <si>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</si>
  <si>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</si>
  <si>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</si>
  <si>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</si>
  <si>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</si>
  <si>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</si>
  <si>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</si>
  <si>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</si>
  <si>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</si>
  <si>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</si>
  <si>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</si>
  <si>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</si>
  <si>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</si>
  <si>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</si>
  <si>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</si>
  <si>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</si>
  <si>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</si>
  <si>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</si>
  <si>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</si>
  <si>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</si>
  <si>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</si>
  <si>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</si>
  <si>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</si>
  <si>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</si>
  <si>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</si>
  <si>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</si>
  <si>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</si>
  <si>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</si>
  <si>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</si>
  <si>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</si>
  <si>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</si>
  <si>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</si>
  <si>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</si>
  <si>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</si>
  <si>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</si>
  <si>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</si>
  <si>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</si>
  <si>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</si>
  <si>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</si>
  <si>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</si>
  <si>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</si>
  <si>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</si>
  <si>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</si>
  <si>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</si>
  <si>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</si>
  <si>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</si>
  <si>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</si>
  <si>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</si>
  <si>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</si>
  <si>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</si>
  <si>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</si>
  <si>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</si>
  <si>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</si>
  <si>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</si>
  <si>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</si>
  <si>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</si>
  <si>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</si>
  <si>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</si>
  <si>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</si>
  <si>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</si>
  <si>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</si>
  <si>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</si>
  <si>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</si>
  <si>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</si>
  <si>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</si>
  <si>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</si>
  <si>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</si>
  <si>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</si>
  <si>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</si>
  <si>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</si>
  <si>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</si>
  <si>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</si>
  <si>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</si>
  <si>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</si>
  <si>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</si>
  <si>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</si>
  <si>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</si>
  <si>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</si>
  <si>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</si>
  <si>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</si>
  <si>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</si>
  <si>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</si>
  <si>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</si>
  <si>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</si>
  <si>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</si>
  <si>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</si>
  <si>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</si>
  <si>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</si>
  <si>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</si>
  <si>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</si>
  <si>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</si>
  <si>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</si>
  <si>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</si>
  <si>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</si>
  <si>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</si>
  <si>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</si>
  <si>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</si>
  <si>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</si>
  <si>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</si>
  <si>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</si>
  <si>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</si>
  <si>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</si>
  <si>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</si>
  <si>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</si>
  <si>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</si>
  <si>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</si>
  <si>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</si>
  <si>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</si>
  <si>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</si>
  <si>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</si>
  <si>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</si>
  <si>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</si>
  <si>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</si>
  <si>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</si>
  <si>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</si>
  <si>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</si>
  <si>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</si>
  <si>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</si>
  <si>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</si>
  <si>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</si>
  <si>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</si>
  <si>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</si>
  <si>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</si>
  <si>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</si>
  <si>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</si>
  <si>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</si>
  <si>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</si>
  <si>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</si>
  <si>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</si>
  <si>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</si>
  <si>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</si>
  <si>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</si>
  <si>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</si>
  <si>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</si>
  <si>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</si>
  <si>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</si>
  <si>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</si>
  <si>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</si>
  <si>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</si>
  <si>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</si>
  <si>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</si>
  <si>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</si>
  <si>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</si>
  <si>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</si>
  <si>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</si>
  <si>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</si>
  <si>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</si>
  <si>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</si>
  <si>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</si>
  <si>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</si>
  <si>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</si>
  <si>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</si>
  <si>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</si>
  <si>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</si>
  <si>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</si>
  <si>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</si>
  <si>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</si>
  <si>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</si>
  <si>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</si>
  <si>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</si>
  <si>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</si>
  <si>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</si>
  <si>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</si>
  <si>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</si>
  <si>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</si>
  <si>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</si>
  <si>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</si>
  <si>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</si>
  <si>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</si>
  <si>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</si>
  <si>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</si>
  <si>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</si>
  <si>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</si>
  <si>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</si>
  <si>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</si>
  <si>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</si>
  <si>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</si>
  <si>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</si>
  <si>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</si>
  <si>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</si>
  <si>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</si>
  <si>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</si>
  <si>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</si>
  <si>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</si>
  <si>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</si>
  <si>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</si>
  <si>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</si>
  <si>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</si>
  <si>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</si>
  <si>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</si>
  <si>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</si>
  <si>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</si>
  <si>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</si>
  <si>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</si>
  <si>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</si>
  <si>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</si>
  <si>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</si>
  <si>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</si>
  <si>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</si>
  <si>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</si>
  <si>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</si>
  <si>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</si>
  <si>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</si>
  <si>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</si>
  <si>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</si>
  <si>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</si>
  <si>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</si>
  <si>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</si>
  <si>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</si>
  <si>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</si>
  <si>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</si>
  <si>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</si>
  <si>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</si>
  <si>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</si>
  <si>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</si>
  <si>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</si>
  <si>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</si>
  <si>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</si>
  <si>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</si>
  <si>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</si>
  <si>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</si>
  <si>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</si>
  <si>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</si>
  <si>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</si>
  <si>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</si>
  <si>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</si>
  <si>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</si>
  <si>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</si>
  <si>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</si>
  <si>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</si>
  <si>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</si>
  <si>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</si>
  <si>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</si>
  <si>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</si>
  <si>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</si>
  <si>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</si>
  <si>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</si>
  <si>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</si>
  <si>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</si>
  <si>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</si>
  <si>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</si>
  <si>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</si>
  <si>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</si>
  <si>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</si>
  <si>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</si>
  <si>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</si>
  <si>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</si>
  <si>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</si>
  <si>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</si>
  <si>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</si>
  <si>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</si>
  <si>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</si>
  <si>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</si>
  <si>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</si>
  <si>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</si>
  <si>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</si>
  <si>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</si>
  <si>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</si>
  <si>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</si>
  <si>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</si>
  <si>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</si>
  <si>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</si>
  <si>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</si>
  <si>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</si>
  <si>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</si>
  <si>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</si>
  <si>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</si>
  <si>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</si>
  <si>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</si>
  <si>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</si>
  <si>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</si>
  <si>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</si>
  <si>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</si>
  <si>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</si>
  <si>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</si>
  <si>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</si>
  <si>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</si>
  <si>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</si>
  <si>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</si>
  <si>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</si>
  <si>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</si>
  <si>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</si>
  <si>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</si>
  <si>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</si>
  <si>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</si>
  <si>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</si>
  <si>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</si>
  <si>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</si>
  <si>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</si>
  <si>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</si>
  <si>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</si>
  <si>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</si>
  <si>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</si>
  <si>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</si>
  <si>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</si>
  <si>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</si>
  <si>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</si>
  <si>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</si>
  <si>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</si>
  <si>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</si>
  <si>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</si>
  <si>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</si>
  <si>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</si>
  <si>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</si>
  <si>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</si>
  <si>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</si>
  <si>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</si>
  <si>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</si>
  <si>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</si>
  <si>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</si>
  <si>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</si>
  <si>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</si>
  <si>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</si>
  <si>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</si>
  <si>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</si>
  <si>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</si>
  <si>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</si>
  <si>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</si>
  <si>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</si>
  <si>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</si>
  <si>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</si>
  <si>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</si>
  <si>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</si>
  <si>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</si>
  <si>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</si>
  <si>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</si>
  <si>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</si>
  <si>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</si>
  <si>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</si>
  <si>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</si>
  <si>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</si>
  <si>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</si>
  <si>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</si>
  <si>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</si>
  <si>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</si>
  <si>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</si>
  <si>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</si>
  <si>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</si>
  <si>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</si>
  <si>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</si>
  <si>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</si>
  <si>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</si>
  <si>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</si>
  <si>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</si>
  <si>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</si>
  <si>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</si>
  <si>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</si>
  <si>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</si>
  <si>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</si>
  <si>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</si>
  <si>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</si>
  <si>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</si>
  <si>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</si>
  <si>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</si>
  <si>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</si>
  <si>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</si>
  <si>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</si>
  <si>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</si>
  <si>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</si>
  <si>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</si>
  <si>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</si>
  <si>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</si>
  <si>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</si>
  <si>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</si>
  <si>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</si>
  <si>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</si>
  <si>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</si>
  <si>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</si>
  <si>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</si>
  <si>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</si>
  <si>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</si>
  <si>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</si>
  <si>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</si>
  <si>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</si>
  <si>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</si>
  <si>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</si>
  <si>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</si>
  <si>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</si>
  <si>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</si>
  <si>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</si>
  <si>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</si>
  <si>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</si>
  <si>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</si>
  <si>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</si>
  <si>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</si>
  <si>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</si>
  <si>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</si>
  <si>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</si>
  <si>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</si>
  <si>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</si>
  <si>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</si>
  <si>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</si>
  <si>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</si>
  <si>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</si>
  <si>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</si>
  <si>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</si>
  <si>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</si>
  <si>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</si>
  <si>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</si>
  <si>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</si>
  <si>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</si>
  <si>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</si>
  <si>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</si>
  <si>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</si>
  <si>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</si>
  <si>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</si>
  <si>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</si>
  <si>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</si>
  <si>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</si>
  <si>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</si>
  <si>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</si>
  <si>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</si>
  <si>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</si>
  <si>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</si>
  <si>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</si>
  <si>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</si>
  <si>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</si>
  <si>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</si>
  <si>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</si>
  <si>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</si>
  <si>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</si>
  <si>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</si>
  <si>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</si>
  <si>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</si>
  <si>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</si>
  <si>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</si>
  <si>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</si>
  <si>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</si>
  <si>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</si>
  <si>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</si>
  <si>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</si>
  <si>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</si>
  <si>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</si>
  <si>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</si>
  <si>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</si>
  <si>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</si>
  <si>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</si>
  <si>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</si>
  <si>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</si>
  <si>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</si>
  <si>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</si>
  <si>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</si>
  <si>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</si>
  <si>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</si>
  <si>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</si>
  <si>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</si>
  <si>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</si>
  <si>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</si>
  <si>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</si>
  <si>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</si>
  <si>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</si>
  <si>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</si>
  <si>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</si>
  <si>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</si>
  <si>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</si>
  <si>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</si>
  <si>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</si>
  <si>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</si>
  <si>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</si>
  <si>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</si>
  <si>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</si>
  <si>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</si>
  <si>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</si>
  <si>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</si>
  <si>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</si>
  <si>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</si>
  <si>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</si>
  <si>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</si>
  <si>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</si>
  <si>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</si>
  <si>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</si>
  <si>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</si>
  <si>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</si>
  <si>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</si>
  <si>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</si>
  <si>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</si>
  <si>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</si>
  <si>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</si>
  <si>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</si>
  <si>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</si>
  <si>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</si>
  <si>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</si>
  <si>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</si>
  <si>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</si>
  <si>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</si>
  <si>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</si>
  <si>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</si>
  <si>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</si>
  <si>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</si>
  <si>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</si>
  <si>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</si>
  <si>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</si>
  <si>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</si>
  <si>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</si>
  <si>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</si>
  <si>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</si>
  <si>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</si>
  <si>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</si>
  <si>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</si>
  <si>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</si>
  <si>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</si>
  <si>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</si>
  <si>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</si>
  <si>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</si>
  <si>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</si>
  <si>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</si>
  <si>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</si>
  <si>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</si>
  <si>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</si>
  <si>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</si>
  <si>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</si>
  <si>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</si>
  <si>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</si>
  <si>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</si>
  <si>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</si>
  <si>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</si>
  <si>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</si>
  <si>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</si>
  <si>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</si>
  <si>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</si>
  <si>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</si>
  <si>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</si>
  <si>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</si>
  <si>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</si>
  <si>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</si>
  <si>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</si>
  <si>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</si>
  <si>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</si>
  <si>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</si>
  <si>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</si>
  <si>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</si>
  <si>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</si>
  <si>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</si>
  <si>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</si>
  <si>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</si>
  <si>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</si>
  <si>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</si>
  <si>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</si>
  <si>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</si>
  <si>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</si>
  <si>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</si>
  <si>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</si>
  <si>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</si>
  <si>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</si>
  <si>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</si>
  <si>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</si>
  <si>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</si>
  <si>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</si>
  <si>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</si>
  <si>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</si>
  <si>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</si>
  <si>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</si>
  <si>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</si>
  <si>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</si>
  <si>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</si>
  <si>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</si>
  <si>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</si>
  <si>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</si>
  <si>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</si>
  <si>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</si>
  <si>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</si>
  <si>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</si>
  <si>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</si>
  <si>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</si>
  <si>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</si>
  <si>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</si>
  <si>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</si>
  <si>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</si>
  <si>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</si>
  <si>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</si>
  <si>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</si>
  <si>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</si>
  <si>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</si>
  <si>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</si>
  <si>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</si>
  <si>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</si>
  <si>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</si>
  <si>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</si>
  <si>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</si>
  <si>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</si>
  <si>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</si>
  <si>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</si>
  <si>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</si>
  <si>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</si>
  <si>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</si>
  <si>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</si>
  <si>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</si>
  <si>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</si>
  <si>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</si>
  <si>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</si>
  <si>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</si>
  <si>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</si>
  <si>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</si>
  <si>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</si>
  <si>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</si>
  <si>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</si>
  <si>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</si>
  <si>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</si>
  <si>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</si>
  <si>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</si>
  <si>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</si>
  <si>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</si>
  <si>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</si>
  <si>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</si>
  <si>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</si>
  <si>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</si>
  <si>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</si>
  <si>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</si>
  <si>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</si>
  <si>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</si>
  <si>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</si>
  <si>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</si>
  <si>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</si>
  <si>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</si>
  <si>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</si>
  <si>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</si>
  <si>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</si>
  <si>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</si>
  <si>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</si>
  <si>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</si>
  <si>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</si>
  <si>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</si>
  <si>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</si>
  <si>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</si>
  <si>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</si>
  <si>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</si>
  <si>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</si>
  <si>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</si>
  <si>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</si>
  <si>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</si>
  <si>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</si>
  <si>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</si>
  <si>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</si>
  <si>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</si>
  <si>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</si>
  <si>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</si>
  <si>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</si>
  <si>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</si>
  <si>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</si>
  <si>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</si>
  <si>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</si>
  <si>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</si>
  <si>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</si>
  <si>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</si>
  <si>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</si>
  <si>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</si>
  <si>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</si>
  <si>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</si>
  <si>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</si>
  <si>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</si>
  <si>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</si>
  <si>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</si>
  <si>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</si>
  <si>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</si>
  <si>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</si>
  <si>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</si>
  <si>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</si>
  <si>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</si>
  <si>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</si>
  <si>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</si>
  <si>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</si>
  <si>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</si>
  <si>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</si>
  <si>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</si>
  <si>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</si>
  <si>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</si>
  <si>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</si>
  <si>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</si>
  <si>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</si>
  <si>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</si>
  <si>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</si>
  <si>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</si>
  <si>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</si>
  <si>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</si>
  <si>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</si>
  <si>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</si>
  <si>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</si>
  <si>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</si>
  <si>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</si>
  <si>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</si>
  <si>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</si>
  <si>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</si>
  <si>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</si>
  <si>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</si>
  <si>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</si>
  <si>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</si>
  <si>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</si>
  <si>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</si>
  <si>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</si>
  <si>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</si>
  <si>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</si>
  <si>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</si>
  <si>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</si>
  <si>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</si>
  <si>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</si>
  <si>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</si>
  <si>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</si>
  <si>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</si>
  <si>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</si>
  <si>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</si>
  <si>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</si>
  <si>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</si>
  <si>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</si>
  <si>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</si>
  <si>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</si>
  <si>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</si>
  <si>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</si>
  <si>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</si>
  <si>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</si>
  <si>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</si>
  <si>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</si>
  <si>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</si>
  <si>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</si>
  <si>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</si>
  <si>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</si>
  <si>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</si>
  <si>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</si>
  <si>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</si>
  <si>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</si>
  <si>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</si>
  <si>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</si>
  <si>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</si>
  <si>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</si>
  <si>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</si>
  <si>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</si>
  <si>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</si>
  <si>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</si>
  <si>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</si>
  <si>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</si>
  <si>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</si>
  <si>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</si>
  <si>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</si>
  <si>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</si>
  <si>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</si>
  <si>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</si>
  <si>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</si>
  <si>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</si>
  <si>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</si>
  <si>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</si>
  <si>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</si>
  <si>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</si>
  <si>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</si>
  <si>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</si>
  <si>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</si>
  <si>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</si>
  <si>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</si>
  <si>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</si>
  <si>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</si>
  <si>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</si>
  <si>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</si>
  <si>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</si>
  <si>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</si>
  <si>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</si>
  <si>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</si>
  <si>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</si>
  <si>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</si>
  <si>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</si>
  <si>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</si>
  <si>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</si>
  <si>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</si>
  <si>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</si>
  <si>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</si>
  <si>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</si>
  <si>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</si>
  <si>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</si>
  <si>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</si>
  <si>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</si>
  <si>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</si>
  <si>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</si>
  <si>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</si>
  <si>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</si>
  <si>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</si>
  <si>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</si>
  <si>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</si>
  <si>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</si>
  <si>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</si>
  <si>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</si>
  <si>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</si>
  <si>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</si>
  <si>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</si>
  <si>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</si>
  <si>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</si>
  <si>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</si>
  <si>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</si>
  <si>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</si>
  <si>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</si>
  <si>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</si>
  <si>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</si>
  <si>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</si>
  <si>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</si>
  <si>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</si>
  <si>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</si>
  <si>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</si>
  <si>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</si>
  <si>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</si>
  <si>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</si>
  <si>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</si>
  <si>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</si>
  <si>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</si>
  <si>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</si>
  <si>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</si>
  <si>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</si>
  <si>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</si>
  <si>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</si>
  <si>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</si>
  <si>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</si>
  <si>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</si>
  <si>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</si>
  <si>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</si>
  <si>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</si>
  <si>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</si>
  <si>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</si>
  <si>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</si>
  <si>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</si>
  <si>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</si>
  <si>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</si>
  <si>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</si>
  <si>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</si>
  <si>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</si>
  <si>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</si>
  <si>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</si>
  <si>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</si>
  <si>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</si>
  <si>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</si>
  <si>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</si>
  <si>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</si>
  <si>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</si>
  <si>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</si>
  <si>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</si>
  <si>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</si>
  <si>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</si>
  <si>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</si>
  <si>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</si>
  <si>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</si>
  <si>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</si>
  <si>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</si>
  <si>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</si>
  <si>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</si>
  <si>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</si>
  <si>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</si>
  <si>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</si>
  <si>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</si>
  <si>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</si>
  <si>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</si>
  <si>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</si>
  <si>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</si>
  <si>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</si>
  <si>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</si>
  <si>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</si>
  <si>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</si>
  <si>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</si>
  <si>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</si>
  <si>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</si>
  <si>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</si>
  <si>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</si>
  <si>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</si>
  <si>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</si>
  <si>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</si>
  <si>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</si>
  <si>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</si>
  <si>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</si>
  <si>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</si>
  <si>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</si>
  <si>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</si>
  <si>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</si>
  <si>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</si>
  <si>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</si>
  <si>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</si>
  <si>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</si>
  <si>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</si>
  <si>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</si>
  <si>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</si>
  <si>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</si>
  <si>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</si>
  <si>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</si>
  <si>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</si>
  <si>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</si>
  <si>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</si>
  <si>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</si>
  <si>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</si>
  <si>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</si>
  <si>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</si>
  <si>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</si>
  <si>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</si>
  <si>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</si>
  <si>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</si>
  <si>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</si>
  <si>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</si>
  <si>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</si>
  <si>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</si>
  <si>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</si>
  <si>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</si>
  <si>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</si>
  <si>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</si>
  <si>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</si>
  <si>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</si>
  <si>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</si>
  <si>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</si>
  <si>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</si>
  <si>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</si>
  <si>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</si>
  <si>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</si>
  <si>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</si>
  <si>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</si>
  <si>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</si>
  <si>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</si>
  <si>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</si>
  <si>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</si>
  <si>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</si>
  <si>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</si>
  <si>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</si>
  <si>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</si>
  <si>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</si>
  <si>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</si>
  <si>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</si>
  <si>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</si>
  <si>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</si>
  <si>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</si>
  <si>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</si>
  <si>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</si>
  <si>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</si>
  <si>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</si>
  <si>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</si>
  <si>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</si>
  <si>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</si>
  <si>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</si>
  <si>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</si>
  <si>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</si>
  <si>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</si>
  <si>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</si>
  <si>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</si>
  <si>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</si>
  <si>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</si>
  <si>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</si>
  <si>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</si>
  <si>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</si>
  <si>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</si>
  <si>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</si>
  <si>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</si>
  <si>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</si>
  <si>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</si>
  <si>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</si>
  <si>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</si>
  <si>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</si>
  <si>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</si>
  <si>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</si>
  <si>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</si>
  <si>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</si>
  <si>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</si>
  <si>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</si>
  <si>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</si>
  <si>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</si>
  <si>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</si>
  <si>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</si>
  <si>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</si>
  <si>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</si>
  <si>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</si>
  <si>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</si>
  <si>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</si>
  <si>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</si>
  <si>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</si>
  <si>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</si>
  <si>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</si>
  <si>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</si>
  <si>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</si>
  <si>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</si>
  <si>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</si>
  <si>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</si>
  <si>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</si>
  <si>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</si>
  <si>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</si>
  <si>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</si>
  <si>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</si>
  <si>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</si>
  <si>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</si>
  <si>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</si>
  <si>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</si>
  <si>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</si>
  <si>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</si>
  <si>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</si>
  <si>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</si>
  <si>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</si>
  <si>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</si>
  <si>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</si>
  <si>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</si>
  <si>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</si>
  <si>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</si>
  <si>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</si>
  <si>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</si>
  <si>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</si>
  <si>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</si>
  <si>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</si>
  <si>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</si>
  <si>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</si>
  <si>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</si>
  <si>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</si>
  <si>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</si>
  <si>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</si>
  <si>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</si>
  <si>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</si>
  <si>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</si>
  <si>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</si>
  <si>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</si>
  <si>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</si>
  <si>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</si>
  <si>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</si>
  <si>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</si>
  <si>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</si>
  <si>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</si>
  <si>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</si>
  <si>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</si>
  <si>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</si>
  <si>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</si>
  <si>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</si>
  <si>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</si>
  <si>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</si>
  <si>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</si>
  <si>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</si>
  <si>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</si>
  <si>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</si>
  <si>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</si>
  <si>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</si>
  <si>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</si>
  <si>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</si>
  <si>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</si>
  <si>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</si>
  <si>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</si>
  <si>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</si>
  <si>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</si>
  <si>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</si>
  <si>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</si>
  <si>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</si>
  <si>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</si>
  <si>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</si>
  <si>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</si>
  <si>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</si>
  <si>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</si>
  <si>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</si>
  <si>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</si>
  <si>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</si>
  <si>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</si>
  <si>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</si>
  <si>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</si>
  <si>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</si>
  <si>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</si>
  <si>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</si>
  <si>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</si>
  <si>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</si>
  <si>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</si>
  <si>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</si>
  <si>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</si>
  <si>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</si>
  <si>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</si>
  <si>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</si>
  <si>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</si>
  <si>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</si>
  <si>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</si>
  <si>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</si>
  <si>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</si>
  <si>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</si>
  <si>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</si>
  <si>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</si>
  <si>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</si>
  <si>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</si>
  <si>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</si>
  <si>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</si>
  <si>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</si>
  <si>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</si>
  <si>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</si>
  <si>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</si>
  <si>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</si>
  <si>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</si>
  <si>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</si>
  <si>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</si>
  <si>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</si>
  <si>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</si>
  <si>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</si>
  <si>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</si>
  <si>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</si>
  <si>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</si>
  <si>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</si>
  <si>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</si>
  <si>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</si>
  <si>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</si>
  <si>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</si>
  <si>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</si>
  <si>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</si>
  <si>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</si>
  <si>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</si>
  <si>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</si>
  <si>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</si>
  <si>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</si>
  <si>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</si>
  <si>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</si>
  <si>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</si>
  <si>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</si>
  <si>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</si>
  <si>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</si>
  <si>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</si>
  <si>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</si>
  <si>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</si>
  <si>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</si>
  <si>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</si>
  <si>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</si>
  <si>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</si>
  <si>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</si>
  <si>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</si>
  <si>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</si>
  <si>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</si>
  <si>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</si>
  <si>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</si>
  <si>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</si>
  <si>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</si>
  <si>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</si>
  <si>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</si>
  <si>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</si>
  <si>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</si>
  <si>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</si>
  <si>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</si>
  <si>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</si>
  <si>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</si>
  <si>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</si>
  <si>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</si>
  <si>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</si>
  <si>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</si>
  <si>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</si>
  <si>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</si>
  <si>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</si>
  <si>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</si>
  <si>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</si>
  <si>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</si>
  <si>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</si>
  <si>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</si>
  <si>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</si>
  <si>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</si>
  <si>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</si>
  <si>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</si>
  <si>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</si>
  <si>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</si>
  <si>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</si>
  <si>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</si>
  <si>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</si>
  <si>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</si>
  <si>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</si>
  <si>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</si>
  <si>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</si>
  <si>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</si>
  <si>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</si>
  <si>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</si>
  <si>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</si>
  <si>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</si>
  <si>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</si>
  <si>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</si>
  <si>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</si>
  <si>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</si>
  <si>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</si>
  <si>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</si>
  <si>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</si>
  <si>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</si>
  <si>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</si>
  <si>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</si>
  <si>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</si>
  <si>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</si>
  <si>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</si>
  <si>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</si>
  <si>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</si>
  <si>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</si>
  <si>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</si>
  <si>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</si>
  <si>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</si>
  <si>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</si>
  <si>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</si>
  <si>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</si>
  <si>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</si>
  <si>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</si>
  <si>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</si>
  <si>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</si>
  <si>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</si>
  <si>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</si>
  <si>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</si>
  <si>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</si>
  <si>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</si>
  <si>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</si>
  <si>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</si>
  <si>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</si>
  <si>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</si>
  <si>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</si>
  <si>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</si>
  <si>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</si>
  <si>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</si>
  <si>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</si>
  <si>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</si>
  <si>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</si>
  <si>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</si>
  <si>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</si>
  <si>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</si>
  <si>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</si>
  <si>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</si>
  <si>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</si>
  <si>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</si>
  <si>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</si>
  <si>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</si>
  <si>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</si>
  <si>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</si>
  <si>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</si>
  <si>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</si>
  <si>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</si>
  <si>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</si>
  <si>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</si>
  <si>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</si>
  <si>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</si>
  <si>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</si>
  <si>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</si>
  <si>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</si>
  <si>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</si>
  <si>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</si>
  <si>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</si>
  <si>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</si>
  <si>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</si>
  <si>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</si>
  <si>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</si>
  <si>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</si>
  <si>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</si>
  <si>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</si>
  <si>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</si>
  <si>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</si>
  <si>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</si>
  <si>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</si>
  <si>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</si>
  <si>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</si>
  <si>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</si>
  <si>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</si>
  <si>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</si>
  <si>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</si>
  <si>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</si>
  <si>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</si>
  <si>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</si>
  <si>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</si>
  <si>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</si>
  <si>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</si>
  <si>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</si>
  <si>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</si>
  <si>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</si>
  <si>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</si>
  <si>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</si>
  <si>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</si>
  <si>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</si>
  <si>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</si>
  <si>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</si>
  <si>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</si>
  <si>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</si>
  <si>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</si>
  <si>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</si>
  <si>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</si>
  <si>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</si>
  <si>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</si>
  <si>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</si>
  <si>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</si>
  <si>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</si>
  <si>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</si>
  <si>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</si>
  <si>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</si>
  <si>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</si>
  <si>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</si>
  <si>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</si>
  <si>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</si>
  <si>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</si>
  <si>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</si>
  <si>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</si>
  <si>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</si>
  <si>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</si>
  <si>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</si>
  <si>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</si>
  <si>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</si>
  <si>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</si>
  <si>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</si>
  <si>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</si>
  <si>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</si>
  <si>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</si>
  <si>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</si>
  <si>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</si>
  <si>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</si>
  <si>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</si>
  <si>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</si>
  <si>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</si>
  <si>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</si>
  <si>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</si>
  <si>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</si>
  <si>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</si>
  <si>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</si>
  <si>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</si>
  <si>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</si>
  <si>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</si>
  <si>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</si>
  <si>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</si>
  <si>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</si>
  <si>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</si>
  <si>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</si>
  <si>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</si>
  <si>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</si>
  <si>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</si>
  <si>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</si>
  <si>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</si>
  <si>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</si>
  <si>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</si>
  <si>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</si>
  <si>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</si>
  <si>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</si>
  <si>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</si>
  <si>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</si>
  <si>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</si>
  <si>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</si>
  <si>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</si>
  <si>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</si>
  <si>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</si>
  <si>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</si>
  <si>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</si>
  <si>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</si>
  <si>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</si>
  <si>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</si>
  <si>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</si>
  <si>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</si>
  <si>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</si>
  <si>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</si>
  <si>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</si>
  <si>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</si>
  <si>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</si>
  <si>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</si>
  <si>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</si>
  <si>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</si>
  <si>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</si>
  <si>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</si>
  <si>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</si>
  <si>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</si>
  <si>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</si>
  <si>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</si>
  <si>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</si>
  <si>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</si>
  <si>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</si>
  <si>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</si>
  <si>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</si>
  <si>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</si>
  <si>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</si>
  <si>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</si>
  <si>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</si>
  <si>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</si>
  <si>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</si>
  <si>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</si>
  <si>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</si>
  <si>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</si>
  <si>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</si>
  <si>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</si>
  <si>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</si>
  <si>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</si>
  <si>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</si>
  <si>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</si>
  <si>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</si>
  <si>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</si>
  <si>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</si>
  <si>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</si>
  <si>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</si>
  <si>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</si>
  <si>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</si>
  <si>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</si>
  <si>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</si>
  <si>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</si>
  <si>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</si>
  <si>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</si>
  <si>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</si>
  <si>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</si>
  <si>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</si>
  <si>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</si>
  <si>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</si>
  <si>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</si>
  <si>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</si>
  <si>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</si>
  <si>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</si>
  <si>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</si>
  <si>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</si>
  <si>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</si>
  <si>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</si>
  <si>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</si>
  <si>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</si>
  <si>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</si>
  <si>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</si>
  <si>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</si>
  <si>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</si>
  <si>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</si>
  <si>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</si>
  <si>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</si>
  <si>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</si>
  <si>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</si>
  <si>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</si>
  <si>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</si>
  <si>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</si>
  <si>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</si>
  <si>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</si>
  <si>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</si>
  <si>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</si>
  <si>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</si>
  <si>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</si>
  <si>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</si>
  <si>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</si>
  <si>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</si>
  <si>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</si>
  <si>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</si>
  <si>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</si>
  <si>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</si>
  <si>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</si>
  <si>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</si>
  <si>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</si>
  <si>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</si>
  <si>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</si>
  <si>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</si>
  <si>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</si>
  <si>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</si>
  <si>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</si>
  <si>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</si>
  <si>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</si>
  <si>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</si>
  <si>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</si>
  <si>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</si>
  <si>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</si>
  <si>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</si>
  <si>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</si>
  <si>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</si>
  <si>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</si>
  <si>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</si>
  <si>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</si>
  <si>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</si>
  <si>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</si>
  <si>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</si>
  <si>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</si>
  <si>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</si>
  <si>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</si>
  <si>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</si>
  <si>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</si>
  <si>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</si>
  <si>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</si>
  <si>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</si>
  <si>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</si>
  <si>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</si>
  <si>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</si>
  <si>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</si>
  <si>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</si>
  <si>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</si>
  <si>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</si>
  <si>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</si>
  <si>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</si>
  <si>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</si>
  <si>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</si>
  <si>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</si>
  <si>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</si>
  <si>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</si>
  <si>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</si>
  <si>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</si>
  <si>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</si>
  <si>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</si>
  <si>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</si>
  <si>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</si>
  <si>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</si>
  <si>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</si>
  <si>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</si>
  <si>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</si>
  <si>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</si>
  <si>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</si>
  <si>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</si>
  <si>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</si>
  <si>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</si>
  <si>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</si>
  <si>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</si>
  <si>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</si>
  <si>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</si>
  <si>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</si>
  <si>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</si>
  <si>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</si>
  <si>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</si>
  <si>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</si>
  <si>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</si>
  <si>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</si>
  <si>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</si>
  <si>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</si>
  <si>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</si>
  <si>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</si>
  <si>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</si>
  <si>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</si>
  <si>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</si>
  <si>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</si>
  <si>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</si>
  <si>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</si>
  <si>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</si>
  <si>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</si>
  <si>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</si>
  <si>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</si>
  <si>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</si>
  <si>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</si>
  <si>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</si>
  <si>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</si>
  <si>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</si>
  <si>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</si>
  <si>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</si>
  <si>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</si>
  <si>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</si>
  <si>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</si>
  <si>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</si>
  <si>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</si>
  <si>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</si>
  <si>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</si>
  <si>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</si>
  <si>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</si>
  <si>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</si>
  <si>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</si>
  <si>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</si>
  <si>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</si>
  <si>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</si>
  <si>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</si>
  <si>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</si>
  <si>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</si>
  <si>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</si>
  <si>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</si>
  <si>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</si>
  <si>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</si>
  <si>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</si>
  <si>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</si>
  <si>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</si>
  <si>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</si>
  <si>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</si>
  <si>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</si>
  <si>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</si>
  <si>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</si>
  <si>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</si>
  <si>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</si>
  <si>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</si>
  <si>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</si>
  <si>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</si>
  <si>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</si>
  <si>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</si>
  <si>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</si>
  <si>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</si>
  <si>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</si>
  <si>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</si>
  <si>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</si>
  <si>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</si>
  <si>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</si>
  <si>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</si>
  <si>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</si>
  <si>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</si>
  <si>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</si>
  <si>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</si>
  <si>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</si>
  <si>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</si>
  <si>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</si>
  <si>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</si>
  <si>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</si>
  <si>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</si>
  <si>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</si>
  <si>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</si>
  <si>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</si>
  <si>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</si>
  <si>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</si>
  <si>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</si>
  <si>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</si>
  <si>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</si>
  <si>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</si>
  <si>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</si>
  <si>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</si>
  <si>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</si>
  <si>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</si>
  <si>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</si>
  <si>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</si>
  <si>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</si>
  <si>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</si>
  <si>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</si>
  <si>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</si>
  <si>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</si>
  <si>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</si>
  <si>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</si>
  <si>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</si>
  <si>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</si>
  <si>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</si>
  <si>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</si>
  <si>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</si>
  <si>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</si>
  <si>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</si>
  <si>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</si>
  <si>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</si>
  <si>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</si>
  <si>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</si>
  <si>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</si>
  <si>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</si>
  <si>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</si>
  <si>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</si>
  <si>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</si>
  <si>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</si>
  <si>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</si>
  <si>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</si>
  <si>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</si>
  <si>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</si>
  <si>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</si>
  <si>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</si>
  <si>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</si>
  <si>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</si>
  <si>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</si>
  <si>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</si>
  <si>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</si>
  <si>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</si>
  <si>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</si>
  <si>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</si>
  <si>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</si>
  <si>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</si>
  <si>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</si>
  <si>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</si>
  <si>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</si>
  <si>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</si>
  <si>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</si>
  <si>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</si>
  <si>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</si>
  <si>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</si>
  <si>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</si>
  <si>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</si>
  <si>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</si>
  <si>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</si>
  <si>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</si>
  <si>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</si>
  <si>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</si>
  <si>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</si>
  <si>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</si>
  <si>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</si>
  <si>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</si>
  <si>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</si>
  <si>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</si>
  <si>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</si>
  <si>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</si>
  <si>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</si>
  <si>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</si>
  <si>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</si>
  <si>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</si>
  <si>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</si>
  <si>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</si>
  <si>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</si>
  <si>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</si>
  <si>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</si>
  <si>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</si>
  <si>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</si>
  <si>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</si>
  <si>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</si>
  <si>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</si>
  <si>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</si>
  <si>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</si>
  <si>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</si>
  <si>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</si>
  <si>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</si>
  <si>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</si>
  <si>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</si>
  <si>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</si>
  <si>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</si>
  <si>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</si>
  <si>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</si>
  <si>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</si>
  <si>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</si>
  <si>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</si>
  <si>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</si>
  <si>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</si>
  <si>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</si>
  <si>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</si>
  <si>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</si>
  <si>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</si>
  <si>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</si>
  <si>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</si>
  <si>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</si>
  <si>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</si>
  <si>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</si>
  <si>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</si>
  <si>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</si>
  <si>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</si>
  <si>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</si>
  <si>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</si>
  <si>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</si>
  <si>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</si>
  <si>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</si>
  <si>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</si>
  <si>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</si>
  <si>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</si>
  <si>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</si>
  <si>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</si>
  <si>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</si>
  <si>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</si>
  <si>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</si>
  <si>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</si>
  <si>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</si>
  <si>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</si>
  <si>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</si>
  <si>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</si>
  <si>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</si>
  <si>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</si>
  <si>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</si>
  <si>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</si>
  <si>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</si>
  <si>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</si>
  <si>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</si>
  <si>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</si>
  <si>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</si>
  <si>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</si>
  <si>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</si>
  <si>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</si>
  <si>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</si>
  <si>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</si>
  <si>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</si>
  <si>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</si>
  <si>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</si>
  <si>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</si>
  <si>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</si>
  <si>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</si>
  <si>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</si>
  <si>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</si>
  <si>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</si>
  <si>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</si>
  <si>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</si>
  <si>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</si>
  <si>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</si>
  <si>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</si>
  <si>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</si>
  <si>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</si>
  <si>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</si>
  <si>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</si>
  <si>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</si>
  <si>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</si>
  <si>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</si>
  <si>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</si>
  <si>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</si>
  <si>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</si>
  <si>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</si>
  <si>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</si>
  <si>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</si>
  <si>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</si>
  <si>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</si>
  <si>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</si>
  <si>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</si>
  <si>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</si>
  <si>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</si>
  <si>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</si>
  <si>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</si>
  <si>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</si>
  <si>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</si>
  <si>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</si>
  <si>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</si>
  <si>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</si>
  <si>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</si>
  <si>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</si>
  <si>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</si>
  <si>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</si>
  <si>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</si>
  <si>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</si>
  <si>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</si>
  <si>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</si>
  <si>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</si>
  <si>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</si>
  <si>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</si>
  <si>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</si>
  <si>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</si>
  <si>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</si>
  <si>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</si>
  <si>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</si>
  <si>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</si>
  <si>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</si>
  <si>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</si>
  <si>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</si>
  <si>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</si>
  <si>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</si>
  <si>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</si>
  <si>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</si>
  <si>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</si>
  <si>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</si>
  <si>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</si>
  <si>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</si>
  <si>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</si>
  <si>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</si>
  <si>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</si>
  <si>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</si>
  <si>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</si>
  <si>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</si>
  <si>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</si>
  <si>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</si>
  <si>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</si>
  <si>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</si>
  <si>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</si>
  <si>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</si>
  <si>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</si>
  <si>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</si>
  <si>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</si>
  <si>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</si>
  <si>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</si>
  <si>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</si>
  <si>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</si>
  <si>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</si>
  <si>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</si>
  <si>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</si>
  <si>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</si>
  <si>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</si>
  <si>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</si>
  <si>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</si>
  <si>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</si>
  <si>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</si>
  <si>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</si>
  <si>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</si>
  <si>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</si>
  <si>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</si>
  <si>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</si>
  <si>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</si>
  <si>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</si>
  <si>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</si>
  <si>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</si>
  <si>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</si>
  <si>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</si>
  <si>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</si>
  <si>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</si>
  <si>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</si>
  <si>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</si>
  <si>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</si>
  <si>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</si>
  <si>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</si>
  <si>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</si>
  <si>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</si>
  <si>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</si>
  <si>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</si>
  <si>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</si>
  <si>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</si>
  <si>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</si>
  <si>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</si>
  <si>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</si>
  <si>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</si>
  <si>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</si>
  <si>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</si>
  <si>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</si>
  <si>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</si>
  <si>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</si>
  <si>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</si>
  <si>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</si>
  <si>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</si>
  <si>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</si>
  <si>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</si>
  <si>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</si>
  <si>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</si>
  <si>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</si>
  <si>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</si>
  <si>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</si>
  <si>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</si>
  <si>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</si>
  <si>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</si>
  <si>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</si>
  <si>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</si>
  <si>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</si>
  <si>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</si>
  <si>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</si>
  <si>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</si>
  <si>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</si>
  <si>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</si>
  <si>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</si>
  <si>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</si>
  <si>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</si>
  <si>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</si>
  <si>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</si>
  <si>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</si>
  <si>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</si>
  <si>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</si>
  <si>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</si>
  <si>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</si>
  <si>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</si>
  <si>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</si>
  <si>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</si>
  <si>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</si>
  <si>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</si>
  <si>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</si>
  <si>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</si>
  <si>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</si>
  <si>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</si>
  <si>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</si>
  <si>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</si>
  <si>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</si>
  <si>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</si>
  <si>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</si>
  <si>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</si>
  <si>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</si>
  <si>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</si>
  <si>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</si>
  <si>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</si>
  <si>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</si>
  <si>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</si>
  <si>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</si>
  <si>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</si>
  <si>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</si>
  <si>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</si>
  <si>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</si>
  <si>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</si>
  <si>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</si>
  <si>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</si>
  <si>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</si>
  <si>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</si>
  <si>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</si>
  <si>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</si>
  <si>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</si>
  <si>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</si>
  <si>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</si>
  <si>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</si>
  <si>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</si>
  <si>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</si>
  <si>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</si>
  <si>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</si>
  <si>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</si>
  <si>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</si>
  <si>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</si>
  <si>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</si>
  <si>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</si>
  <si>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</si>
  <si>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</si>
  <si>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</si>
  <si>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</si>
  <si>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</si>
  <si>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</si>
  <si>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</si>
  <si>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</si>
  <si>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</si>
  <si>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</si>
  <si>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</si>
  <si>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</si>
  <si>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</si>
  <si>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</si>
  <si>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</si>
  <si>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</si>
  <si>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</si>
  <si>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</si>
  <si>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</si>
  <si>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</si>
  <si>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</si>
  <si>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</si>
  <si>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</si>
  <si>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</si>
  <si>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</si>
  <si>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</si>
  <si>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</si>
  <si>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</si>
  <si>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</si>
  <si>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</si>
  <si>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</si>
  <si>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</si>
  <si>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</si>
  <si>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</si>
  <si>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</si>
  <si>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</si>
  <si>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</si>
  <si>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</si>
  <si>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</si>
  <si>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</si>
  <si>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</si>
  <si>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</si>
  <si>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</si>
  <si>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</si>
  <si>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</si>
  <si>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</si>
  <si>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</si>
  <si>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</si>
  <si>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</si>
  <si>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</si>
  <si>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</si>
  <si>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</si>
  <si>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</si>
  <si>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</si>
  <si>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</si>
  <si>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</si>
  <si>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</si>
  <si>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</si>
  <si>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</si>
  <si>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</si>
  <si>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</si>
  <si>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</si>
  <si>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</si>
  <si>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</si>
  <si>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</si>
  <si>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</si>
  <si>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</si>
  <si>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</si>
  <si>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</si>
  <si>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</si>
  <si>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</si>
  <si>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</si>
  <si>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</si>
  <si>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</si>
  <si>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</si>
  <si>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</si>
  <si>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</si>
  <si>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</si>
  <si>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</si>
  <si>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</si>
  <si>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</si>
  <si>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</si>
  <si>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</si>
  <si>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</si>
  <si>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</si>
  <si>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</si>
  <si>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</si>
  <si>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</si>
  <si>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</si>
  <si>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</si>
  <si>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</si>
  <si>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</si>
  <si>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</si>
  <si>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</si>
  <si>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</si>
  <si>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</si>
  <si>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</si>
  <si>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</si>
  <si>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</si>
  <si>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</si>
  <si>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</si>
  <si>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</si>
  <si>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</si>
  <si>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</si>
  <si>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</si>
  <si>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</si>
  <si>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</si>
  <si>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</si>
  <si>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</si>
  <si>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</si>
  <si>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</si>
  <si>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</si>
  <si>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</si>
  <si>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</si>
  <si>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</si>
  <si>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</si>
  <si>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</si>
  <si>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</si>
  <si>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</si>
  <si>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</si>
  <si>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</si>
  <si>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</si>
  <si>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</si>
  <si>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</si>
  <si>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</si>
  <si>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</si>
  <si>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</si>
  <si>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</si>
  <si>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</si>
  <si>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</si>
  <si>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</si>
  <si>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</si>
  <si>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</si>
  <si>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</si>
  <si>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</si>
  <si>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</si>
  <si>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</si>
  <si>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</si>
  <si>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</si>
  <si>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</si>
  <si>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</si>
  <si>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</si>
  <si>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</si>
  <si>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</si>
  <si>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</si>
  <si>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</si>
  <si>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</si>
  <si>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</si>
  <si>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</si>
  <si>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</si>
  <si>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</si>
  <si>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</si>
  <si>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</si>
  <si>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</si>
  <si>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</si>
  <si>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</si>
  <si>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</si>
  <si>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</si>
  <si>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</si>
  <si>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</si>
  <si>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</si>
  <si>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</si>
  <si>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</si>
  <si>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</si>
  <si>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</si>
  <si>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</si>
  <si>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</si>
  <si>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</si>
  <si>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</si>
  <si>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</si>
  <si>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</si>
  <si>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</si>
  <si>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</si>
  <si>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</si>
  <si>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</si>
  <si>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</si>
  <si>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</si>
  <si>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</si>
  <si>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</si>
  <si>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</si>
  <si>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</si>
  <si>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</si>
  <si>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</si>
  <si>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</si>
  <si>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</si>
  <si>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</si>
  <si>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</si>
  <si>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</si>
  <si>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</si>
  <si>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</si>
  <si>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</si>
  <si>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</si>
  <si>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</si>
  <si>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</si>
  <si>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</si>
  <si>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</si>
  <si>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</si>
  <si>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</si>
  <si>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</si>
  <si>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</si>
  <si>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</si>
  <si>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</si>
  <si>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</si>
  <si>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</si>
  <si>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</si>
  <si>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</si>
  <si>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</si>
  <si>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</si>
  <si>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</si>
  <si>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</si>
  <si>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</si>
  <si>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</si>
  <si>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</si>
  <si>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</si>
  <si>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</si>
  <si>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</si>
  <si>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</si>
  <si>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</si>
  <si>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</si>
  <si>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</si>
  <si>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</si>
  <si>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</si>
  <si>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</si>
  <si>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</si>
  <si>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</si>
  <si>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</si>
  <si>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</si>
  <si>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</si>
  <si>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</si>
  <si>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</si>
  <si>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</si>
  <si>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</si>
  <si>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</si>
  <si>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</si>
  <si>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</si>
  <si>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</si>
  <si>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</si>
  <si>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</si>
  <si>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</si>
  <si>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</si>
  <si>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</si>
  <si>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</si>
  <si>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</si>
  <si>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</si>
  <si>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</si>
  <si>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</si>
  <si>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</si>
  <si>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</si>
  <si>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</si>
  <si>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</si>
  <si>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</si>
  <si>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</si>
  <si>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</si>
  <si>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</si>
  <si>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</si>
  <si>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</si>
  <si>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</si>
  <si>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</si>
  <si>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</si>
  <si>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</si>
  <si>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</si>
  <si>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</si>
  <si>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</si>
  <si>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</si>
  <si>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</si>
  <si>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</si>
  <si>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</si>
  <si>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</si>
  <si>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</si>
  <si>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</si>
  <si>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</si>
  <si>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</si>
  <si>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</si>
  <si>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</si>
  <si>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</si>
  <si>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</si>
  <si>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</si>
  <si>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</si>
  <si>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</si>
  <si>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</si>
  <si>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</si>
  <si>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</si>
  <si>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</si>
  <si>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</si>
  <si>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</si>
  <si>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</si>
  <si>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</si>
  <si>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</si>
  <si>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</si>
  <si>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</si>
  <si>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</si>
  <si>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</si>
  <si>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</si>
  <si>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</si>
  <si>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</si>
  <si>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</si>
  <si>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</si>
  <si>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</si>
  <si>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</si>
  <si>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</si>
  <si>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</si>
  <si>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</si>
  <si>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</si>
  <si>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</si>
  <si>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</si>
  <si>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</si>
  <si>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</si>
  <si>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</si>
  <si>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</si>
  <si>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</si>
  <si>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</si>
  <si>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</si>
  <si>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</si>
  <si>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</si>
  <si>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</si>
  <si>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</si>
  <si>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</si>
  <si>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</si>
  <si>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</si>
  <si>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</si>
  <si>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</si>
  <si>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</si>
  <si>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</si>
  <si>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</si>
  <si>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</si>
  <si>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</si>
  <si>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</si>
  <si>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</si>
  <si>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</si>
  <si>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</si>
  <si>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</si>
  <si>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</si>
  <si>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</si>
  <si>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</si>
  <si>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</si>
  <si>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</si>
  <si>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</si>
  <si>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</si>
  <si>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</si>
  <si>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</si>
  <si>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</si>
  <si>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</si>
  <si>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</si>
  <si>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</si>
  <si>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</si>
  <si>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</si>
  <si>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</si>
  <si>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</si>
  <si>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</si>
  <si>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</si>
  <si>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</si>
  <si>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</si>
  <si>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</si>
  <si>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</si>
  <si>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</si>
  <si>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</si>
  <si>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</si>
  <si>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</si>
  <si>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</si>
  <si>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</si>
  <si>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</si>
  <si>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</si>
  <si>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</si>
  <si>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</si>
  <si>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</si>
  <si>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</si>
  <si>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</si>
  <si>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</si>
  <si>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</si>
  <si>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</si>
  <si>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</si>
  <si>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</si>
  <si>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</si>
  <si>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</si>
  <si>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</si>
  <si>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</si>
  <si>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</si>
  <si>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</si>
  <si>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</si>
  <si>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</si>
  <si>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</si>
  <si>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</si>
  <si>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</si>
  <si>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</si>
  <si>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</si>
  <si>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</si>
  <si>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</si>
  <si>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</si>
  <si>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</si>
  <si>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</si>
  <si>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</si>
  <si>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</si>
  <si>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</si>
  <si>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</si>
  <si>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</si>
  <si>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</si>
  <si>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</si>
  <si>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</si>
  <si>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</si>
  <si>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</si>
  <si>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</si>
  <si>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</si>
  <si>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</si>
  <si>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</si>
  <si>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</si>
  <si>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</si>
  <si>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</si>
  <si>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</si>
  <si>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</si>
  <si>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</si>
  <si>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</si>
  <si>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</si>
  <si>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</si>
  <si>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</si>
  <si>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</si>
  <si>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</si>
  <si>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</si>
  <si>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</si>
  <si>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</si>
  <si>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</si>
  <si>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</si>
  <si>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</si>
  <si>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</si>
  <si>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</si>
  <si>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</si>
  <si>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</si>
  <si>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</si>
  <si>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</si>
  <si>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</si>
  <si>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</si>
  <si>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</si>
  <si>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</si>
  <si>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</si>
  <si>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</si>
  <si>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</si>
  <si>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</si>
  <si>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</si>
  <si>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</si>
  <si>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</si>
  <si>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</si>
  <si>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</si>
  <si>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</si>
  <si>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</si>
  <si>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</si>
  <si>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</si>
  <si>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</si>
  <si>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</si>
  <si>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</si>
  <si>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</si>
  <si>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</si>
  <si>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</si>
  <si>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</si>
  <si>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</si>
  <si>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</si>
  <si>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</si>
  <si>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</si>
  <si>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</si>
  <si>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</si>
  <si>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</si>
  <si>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</si>
  <si>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</si>
  <si>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</si>
  <si>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</si>
  <si>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</si>
  <si>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</si>
  <si>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</si>
  <si>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</si>
  <si>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</si>
  <si>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</si>
  <si>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</si>
  <si>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</si>
  <si>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</si>
  <si>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</si>
  <si>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</si>
  <si>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</si>
  <si>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</si>
  <si>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</si>
  <si>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</si>
  <si>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</si>
  <si>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</si>
  <si>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</si>
  <si>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</si>
  <si>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</si>
  <si>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</si>
  <si>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</si>
  <si>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</si>
  <si>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</si>
  <si>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</si>
  <si>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</si>
  <si>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</si>
  <si>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</si>
  <si>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</si>
  <si>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</si>
  <si>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</si>
  <si>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</si>
  <si>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</si>
  <si>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</si>
  <si>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</si>
  <si>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</si>
  <si>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</si>
  <si>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</si>
  <si>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</si>
  <si>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</si>
  <si>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</si>
  <si>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</si>
  <si>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</si>
  <si>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</si>
  <si>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</si>
  <si>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</si>
  <si>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</si>
  <si>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</si>
  <si>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</si>
  <si>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</si>
  <si>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</si>
  <si>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</si>
  <si>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</si>
  <si>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</si>
  <si>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</si>
  <si>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</si>
  <si>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</si>
  <si>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</si>
  <si>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</si>
  <si>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</si>
  <si>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</si>
  <si>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</si>
  <si>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</si>
  <si>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</si>
  <si>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</si>
  <si>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</si>
  <si>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</si>
  <si>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</si>
  <si>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</si>
  <si>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</si>
  <si>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</si>
  <si>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</si>
  <si>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</si>
  <si>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</si>
  <si>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</si>
  <si>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</si>
  <si>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</si>
  <si>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</si>
  <si>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</si>
  <si>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</si>
  <si>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</si>
  <si>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</si>
  <si>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</si>
  <si>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</si>
  <si>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</si>
  <si>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</si>
  <si>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</si>
  <si>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</si>
  <si>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</si>
  <si>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</si>
  <si>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</si>
  <si>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</si>
  <si>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</si>
  <si>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</si>
  <si>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</si>
  <si>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</si>
  <si>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</si>
  <si>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</si>
  <si>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</si>
  <si>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</si>
  <si>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</si>
  <si>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</si>
  <si>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</si>
  <si>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</si>
  <si>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</si>
  <si>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</si>
  <si>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</si>
  <si>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</si>
  <si>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</si>
  <si>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</si>
  <si>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</si>
  <si>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</si>
  <si>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</si>
  <si>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</si>
  <si>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</si>
  <si>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</si>
  <si>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</si>
  <si>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</si>
  <si>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</si>
  <si>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</si>
  <si>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</si>
  <si>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</si>
  <si>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</si>
  <si>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</si>
  <si>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</si>
  <si>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</si>
  <si>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</si>
  <si>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</si>
  <si>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</si>
  <si>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</si>
  <si>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</si>
  <si>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</si>
  <si>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</si>
  <si>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</si>
  <si>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</si>
  <si>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</si>
  <si>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</si>
  <si>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</si>
  <si>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</si>
  <si>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</si>
  <si>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</si>
  <si>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</si>
  <si>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</si>
  <si>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</si>
  <si>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</si>
  <si>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</si>
  <si>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</si>
  <si>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</si>
  <si>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</si>
  <si>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</si>
  <si>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</si>
  <si>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</si>
  <si>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</si>
  <si>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</si>
  <si>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</si>
  <si>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</si>
  <si>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</si>
  <si>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</si>
  <si>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</si>
  <si>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</si>
  <si>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</si>
  <si>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</si>
  <si>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</si>
  <si>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</si>
  <si>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</si>
  <si>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</si>
  <si>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</si>
  <si>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</si>
  <si>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</si>
  <si>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</si>
  <si>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</si>
  <si>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</si>
  <si>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</si>
  <si>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</si>
  <si>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</si>
  <si>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</si>
  <si>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</si>
  <si>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</si>
  <si>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</si>
  <si>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</si>
  <si>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</si>
  <si>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</si>
  <si>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</si>
  <si>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</si>
  <si>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</si>
  <si>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</si>
  <si>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</si>
  <si>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</si>
  <si>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</si>
  <si>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</si>
  <si>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</si>
  <si>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</si>
  <si>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</si>
  <si>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</si>
  <si>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</si>
  <si>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</si>
  <si>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</si>
  <si>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</si>
  <si>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</si>
  <si>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</si>
  <si>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</si>
  <si>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</si>
  <si>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</si>
  <si>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</si>
  <si>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</si>
  <si>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</si>
  <si>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</si>
  <si>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</si>
  <si>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</si>
  <si>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</si>
  <si>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</si>
  <si>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</si>
  <si>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</si>
  <si>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</si>
  <si>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</si>
  <si>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</si>
  <si>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</si>
  <si>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</si>
  <si>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</si>
  <si>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</si>
  <si>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</si>
  <si>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</si>
  <si>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</si>
  <si>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</si>
  <si>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</si>
  <si>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</si>
  <si>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</si>
  <si>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</si>
  <si>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</si>
  <si>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</si>
  <si>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</si>
  <si>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</si>
  <si>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</si>
  <si>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</si>
  <si>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</si>
  <si>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</si>
  <si>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</si>
  <si>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</si>
  <si>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</si>
  <si>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</si>
  <si>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</si>
  <si>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</si>
  <si>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</si>
  <si>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</si>
  <si>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</si>
  <si>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</si>
  <si>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</si>
  <si>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</si>
  <si>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</si>
  <si>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</si>
  <si>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</si>
  <si>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</si>
  <si>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</si>
  <si>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</si>
  <si>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</si>
  <si>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</si>
  <si>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</si>
  <si>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</si>
  <si>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</si>
  <si>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</si>
  <si>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</si>
  <si>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</si>
  <si>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</si>
  <si>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</si>
  <si>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</si>
  <si>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</si>
  <si>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</si>
  <si>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</si>
  <si>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</si>
  <si>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</si>
  <si>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</si>
  <si>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</si>
  <si>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</si>
  <si>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</si>
  <si>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</si>
  <si>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</si>
  <si>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</si>
  <si>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</si>
  <si>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</si>
  <si>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</si>
  <si>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</si>
  <si>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</si>
  <si>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</si>
  <si>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</si>
  <si>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</si>
  <si>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</si>
  <si>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</si>
  <si>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</si>
  <si>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</si>
  <si>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</si>
  <si>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</si>
  <si>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</si>
  <si>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</si>
  <si>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</si>
  <si>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</si>
  <si>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</si>
  <si>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</si>
  <si>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</si>
  <si>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</si>
  <si>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</si>
  <si>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</si>
  <si>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</si>
  <si>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</si>
  <si>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</si>
  <si>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</si>
  <si>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</si>
  <si>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</si>
  <si>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</si>
  <si>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</si>
  <si>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</si>
  <si>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</si>
  <si>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</si>
  <si>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</si>
  <si>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</si>
  <si>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</si>
  <si>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</si>
  <si>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</si>
  <si>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</si>
  <si>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</si>
  <si>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</si>
  <si>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</si>
  <si>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</si>
  <si>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</si>
  <si>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</si>
  <si>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</si>
  <si>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</si>
  <si>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</si>
  <si>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</si>
  <si>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</si>
  <si>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</si>
  <si>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</si>
  <si>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</si>
  <si>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</si>
  <si>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</si>
  <si>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</si>
  <si>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</si>
  <si>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</si>
  <si>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</si>
  <si>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</si>
  <si>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</si>
  <si>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</si>
  <si>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</si>
  <si>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</si>
  <si>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</si>
  <si>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</si>
  <si>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</si>
  <si>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</si>
  <si>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</si>
  <si>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</si>
  <si>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</si>
  <si>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</si>
  <si>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</si>
  <si>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</si>
  <si>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</si>
  <si>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</si>
  <si>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</si>
  <si>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</si>
  <si>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</si>
  <si>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</si>
  <si>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</si>
  <si>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</si>
  <si>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</si>
  <si>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</si>
  <si>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</si>
  <si>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</si>
  <si>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</si>
  <si>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</si>
  <si>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</si>
  <si>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</si>
  <si>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</si>
  <si>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</si>
  <si>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</si>
  <si>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</si>
  <si>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</si>
  <si>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</si>
  <si>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</si>
  <si>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</si>
  <si>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</si>
  <si>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</si>
  <si>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</si>
  <si>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</si>
  <si>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</si>
  <si>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</si>
  <si>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</si>
  <si>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</si>
  <si>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</si>
  <si>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</si>
  <si>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</si>
  <si>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</si>
  <si>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</si>
  <si>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</si>
  <si>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</si>
  <si>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</si>
  <si>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</si>
  <si>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</si>
  <si>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</si>
  <si>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</si>
  <si>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</si>
  <si>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</si>
  <si>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</si>
  <si>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</si>
  <si>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</si>
  <si>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</si>
  <si>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</si>
  <si>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</si>
  <si>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</si>
  <si>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</si>
  <si>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</si>
  <si>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</si>
  <si>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</si>
  <si>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</si>
  <si>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</si>
  <si>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</si>
  <si>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</si>
  <si>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</si>
  <si>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</si>
  <si>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</si>
  <si>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</si>
  <si>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</si>
  <si>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</si>
  <si>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</si>
  <si>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</si>
  <si>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</si>
  <si>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</si>
  <si>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</si>
  <si>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</si>
  <si>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</si>
  <si>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</si>
  <si>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</si>
  <si>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</si>
  <si>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</si>
  <si>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</si>
  <si>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</si>
  <si>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</si>
  <si>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</si>
  <si>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</si>
  <si>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</si>
  <si>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</si>
  <si>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</si>
  <si>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</si>
  <si>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</si>
  <si>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</si>
  <si>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</si>
  <si>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</si>
  <si>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</si>
  <si>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</si>
  <si>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</si>
  <si>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</si>
  <si>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</si>
  <si>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</si>
  <si>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</si>
  <si>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</si>
  <si>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</si>
  <si>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</si>
  <si>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</si>
  <si>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</si>
  <si>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</si>
  <si>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</si>
  <si>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</si>
  <si>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</si>
  <si>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</si>
  <si>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</si>
  <si>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</si>
  <si>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</si>
  <si>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</si>
  <si>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</si>
  <si>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</si>
  <si>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</si>
  <si>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</si>
  <si>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</si>
  <si>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</si>
  <si>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</si>
  <si>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</si>
  <si>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</si>
  <si>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</si>
  <si>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</si>
  <si>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</si>
  <si>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</si>
  <si>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</si>
  <si>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</si>
  <si>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</si>
  <si>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</si>
  <si>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</si>
  <si>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</si>
  <si>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</si>
  <si>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</si>
  <si>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</si>
  <si>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</si>
  <si>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</si>
  <si>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</si>
  <si>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</si>
  <si>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</si>
  <si>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</si>
  <si>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</si>
  <si>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</si>
  <si>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</si>
  <si>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</si>
  <si>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</si>
  <si>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</si>
  <si>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</si>
  <si>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</si>
  <si>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</si>
  <si>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</si>
  <si>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</si>
  <si>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</si>
  <si>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</si>
  <si>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</si>
  <si>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</si>
  <si>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</si>
  <si>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</si>
  <si>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</si>
  <si>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</si>
  <si>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</si>
  <si>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</si>
  <si>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</si>
  <si>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</si>
  <si>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</si>
  <si>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</si>
  <si>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</si>
  <si>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</si>
  <si>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</si>
  <si>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</si>
  <si>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</si>
  <si>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</si>
  <si>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</si>
  <si>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</si>
  <si>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</si>
  <si>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</si>
  <si>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</si>
  <si>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</si>
  <si>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</si>
  <si>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</si>
  <si>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</si>
  <si>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</si>
  <si>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</si>
  <si>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</si>
  <si>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</si>
  <si>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</si>
  <si>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</si>
  <si>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</si>
  <si>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</si>
  <si>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</si>
  <si>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</si>
  <si>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</si>
  <si>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</si>
  <si>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</si>
  <si>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</si>
  <si>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</si>
  <si>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</si>
  <si>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</si>
  <si>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</si>
  <si>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</si>
  <si>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</si>
  <si>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</si>
  <si>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</si>
  <si>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</si>
  <si>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</si>
  <si>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</si>
  <si>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</si>
  <si>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</si>
  <si>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</si>
  <si>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</si>
  <si>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</si>
  <si>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</si>
  <si>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</si>
  <si>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</si>
  <si>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</si>
  <si>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</si>
  <si>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</si>
  <si>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</si>
  <si>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</si>
  <si>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</si>
  <si>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</si>
  <si>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</si>
  <si>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</si>
  <si>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</si>
  <si>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</si>
  <si>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</si>
  <si>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</si>
  <si>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</si>
  <si>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</si>
  <si>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</si>
  <si>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</si>
  <si>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</si>
  <si>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</si>
  <si>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</si>
  <si>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</si>
  <si>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</si>
  <si>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</si>
  <si>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</si>
  <si>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</si>
  <si>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</si>
  <si>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</si>
  <si>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</si>
  <si>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</si>
  <si>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</si>
  <si>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</si>
  <si>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</si>
  <si>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</si>
  <si>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</si>
  <si>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</si>
  <si>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</si>
  <si>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</si>
  <si>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</si>
  <si>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</si>
  <si>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</si>
  <si>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</si>
  <si>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</si>
  <si>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</si>
  <si>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</si>
  <si>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</si>
  <si>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</si>
  <si>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</si>
  <si>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</si>
  <si>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</si>
  <si>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</si>
  <si>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</si>
  <si>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</si>
  <si>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</si>
  <si>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</si>
  <si>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</si>
  <si>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</si>
  <si>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</si>
  <si>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</si>
  <si>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</si>
  <si>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</si>
  <si>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</si>
  <si>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</si>
  <si>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</si>
  <si>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</si>
  <si>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</si>
  <si>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</si>
  <si>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</si>
  <si>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</si>
  <si>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</si>
  <si>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</si>
  <si>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</si>
  <si>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</si>
  <si>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</si>
  <si>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</si>
  <si>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</si>
  <si>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</si>
  <si>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</si>
  <si>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</si>
  <si>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</si>
  <si>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</si>
  <si>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</si>
  <si>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</si>
  <si>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</si>
  <si>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</si>
  <si>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</si>
  <si>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</si>
  <si>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</si>
  <si>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</si>
  <si>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</si>
  <si>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</si>
  <si>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</si>
  <si>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</si>
  <si>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</si>
  <si>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</si>
  <si>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</si>
  <si>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</si>
  <si>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</si>
  <si>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</si>
  <si>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</si>
  <si>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</si>
  <si>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</si>
  <si>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</si>
  <si>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</si>
  <si>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</si>
  <si>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</si>
  <si>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</si>
  <si>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</si>
  <si>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</si>
  <si>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</si>
  <si>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</si>
  <si>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</si>
  <si>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</si>
  <si>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</si>
  <si>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</si>
  <si>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</si>
  <si>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</si>
  <si>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</si>
  <si>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</si>
  <si>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</si>
  <si>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</si>
  <si>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</si>
  <si>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</si>
  <si>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</si>
  <si>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</si>
  <si>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</si>
  <si>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</si>
  <si>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</si>
  <si>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</si>
  <si>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</si>
  <si>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</si>
  <si>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</si>
  <si>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</si>
  <si>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</si>
  <si>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</si>
  <si>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</si>
  <si>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</si>
  <si>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</si>
  <si>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</si>
  <si>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</si>
  <si>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</si>
  <si>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</si>
  <si>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</si>
  <si>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</si>
  <si>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</si>
  <si>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</si>
  <si>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</si>
  <si>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</si>
  <si>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</si>
  <si>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</si>
  <si>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</si>
  <si>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</si>
  <si>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</si>
  <si>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</si>
  <si>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</si>
  <si>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</si>
  <si>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</si>
  <si>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</si>
  <si>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</si>
  <si>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</si>
  <si>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</si>
  <si>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</si>
  <si>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</si>
  <si>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</si>
  <si>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</si>
  <si>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</si>
  <si>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</si>
  <si>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</si>
  <si>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</si>
  <si>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</si>
  <si>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</si>
  <si>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</si>
  <si>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</si>
  <si>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</si>
  <si>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</si>
  <si>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</si>
  <si>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</si>
  <si>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</si>
  <si>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</si>
  <si>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</si>
  <si>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</si>
  <si>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</si>
  <si>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</si>
  <si>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</si>
  <si>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</si>
  <si>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</si>
  <si>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</si>
  <si>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</si>
  <si>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</si>
  <si>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</si>
  <si>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</si>
  <si>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</si>
  <si>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</si>
  <si>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</si>
  <si>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</si>
  <si>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</si>
  <si>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</si>
  <si>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</si>
  <si>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</si>
  <si>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</si>
  <si>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</si>
  <si>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</si>
  <si>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</si>
  <si>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</si>
  <si>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</si>
  <si>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</si>
  <si>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</si>
  <si>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</si>
  <si>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</si>
  <si>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</si>
  <si>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</si>
  <si>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</si>
  <si>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</si>
  <si>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</si>
  <si>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</si>
  <si>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</si>
  <si>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</si>
  <si>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</si>
  <si>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</si>
  <si>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</si>
  <si>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</si>
  <si>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</si>
  <si>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</si>
  <si>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</si>
  <si>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</si>
  <si>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</si>
  <si>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</si>
  <si>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</si>
  <si>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</si>
  <si>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</si>
  <si>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</si>
  <si>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</si>
  <si>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</si>
  <si>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</si>
  <si>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</si>
  <si>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</si>
  <si>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</si>
  <si>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</si>
  <si>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</si>
  <si>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</si>
  <si>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</si>
  <si>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</si>
  <si>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</si>
  <si>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</si>
  <si>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</si>
  <si>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</si>
  <si>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</si>
  <si>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</si>
  <si>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</si>
  <si>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</si>
  <si>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</si>
  <si>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</si>
  <si>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</si>
  <si>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</si>
  <si>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</si>
  <si>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</si>
  <si>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</si>
  <si>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</si>
  <si>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</si>
  <si>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</si>
  <si>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</si>
  <si>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</si>
  <si>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</si>
  <si>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</si>
  <si>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</si>
  <si>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</si>
  <si>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</si>
  <si>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</si>
  <si>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</si>
  <si>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</si>
  <si>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</si>
  <si>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</si>
  <si>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</si>
  <si>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</si>
  <si>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</si>
  <si>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</si>
  <si>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</si>
  <si>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</si>
  <si>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</si>
  <si>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</si>
  <si>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</si>
  <si>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</si>
  <si>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</si>
  <si>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</si>
  <si>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</si>
  <si>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</si>
  <si>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</si>
  <si>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</si>
  <si>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</si>
  <si>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</si>
  <si>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</si>
  <si>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</si>
  <si>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</si>
  <si>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</si>
  <si>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</si>
  <si>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</si>
  <si>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</si>
  <si>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</si>
  <si>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</si>
  <si>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</si>
  <si>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</si>
  <si>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</si>
  <si>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</si>
  <si>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</si>
  <si>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</si>
  <si>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</si>
  <si>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</si>
  <si>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</si>
  <si>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</si>
  <si>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</si>
  <si>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</si>
  <si>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</si>
  <si>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</si>
  <si>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</si>
  <si>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</si>
  <si>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</si>
  <si>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</si>
  <si>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</si>
  <si>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</si>
  <si>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</si>
  <si>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</si>
  <si>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</si>
  <si>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</si>
  <si>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</si>
  <si>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</si>
  <si>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</si>
  <si>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</si>
  <si>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</si>
  <si>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</si>
  <si>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</si>
  <si>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</si>
  <si>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</si>
  <si>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</si>
  <si>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</si>
  <si>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</si>
  <si>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</si>
  <si>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</si>
  <si>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</si>
  <si>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</si>
  <si>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</si>
  <si>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</si>
  <si>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</si>
  <si>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</si>
  <si>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</si>
  <si>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</si>
  <si>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</si>
  <si>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</si>
  <si>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</si>
  <si>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</si>
  <si>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</si>
  <si>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</si>
  <si>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</si>
  <si>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</si>
  <si>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</si>
  <si>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</si>
  <si>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</si>
  <si>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</si>
  <si>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</si>
  <si>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</si>
  <si>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</si>
  <si>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</si>
  <si>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</si>
  <si>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</si>
  <si>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</si>
  <si>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</si>
  <si>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</si>
  <si>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</si>
  <si>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</si>
  <si>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</si>
  <si>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</si>
  <si>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</si>
  <si>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</si>
  <si>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</si>
  <si>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</si>
  <si>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</si>
  <si>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</si>
  <si>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</si>
  <si>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</si>
  <si>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</si>
  <si>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</si>
  <si>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</si>
  <si>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</si>
  <si>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</si>
  <si>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</si>
  <si>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</si>
  <si>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</si>
  <si>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</si>
  <si>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</si>
  <si>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</si>
  <si>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</si>
  <si>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</si>
  <si>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</si>
  <si>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</si>
  <si>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</si>
  <si>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</si>
  <si>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</si>
  <si>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</si>
  <si>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</si>
  <si>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</si>
  <si>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</si>
  <si>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</si>
  <si>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</si>
  <si>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</si>
  <si>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</si>
  <si>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</si>
  <si>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</si>
  <si>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</si>
  <si>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</si>
  <si>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</si>
  <si>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</si>
  <si>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</si>
  <si>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</si>
  <si>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</si>
  <si>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</si>
  <si>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</si>
  <si>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</si>
  <si>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</si>
  <si>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</si>
  <si>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</si>
  <si>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</si>
  <si>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</si>
  <si>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</si>
  <si>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</si>
  <si>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</si>
  <si>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</si>
  <si>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</si>
  <si>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</si>
  <si>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</si>
  <si>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</si>
  <si>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</si>
  <si>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</si>
  <si>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</si>
  <si>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</si>
  <si>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</si>
  <si>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</si>
  <si>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</si>
  <si>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</si>
  <si>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</si>
  <si>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</si>
  <si>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</si>
  <si>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</si>
  <si>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</si>
  <si>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</si>
  <si>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</si>
  <si>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</si>
  <si>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</si>
  <si>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</si>
  <si>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</si>
  <si>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</si>
  <si>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</si>
  <si>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</si>
  <si>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</si>
  <si>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</si>
  <si>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</si>
  <si>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</si>
  <si>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</si>
  <si>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</si>
  <si>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</si>
  <si>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</si>
  <si>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</si>
  <si>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</si>
  <si>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</si>
  <si>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</si>
  <si>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</si>
  <si>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</si>
  <si>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</si>
  <si>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</si>
  <si>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</si>
  <si>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</si>
  <si>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</si>
  <si>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</si>
  <si>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</si>
  <si>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</si>
  <si>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</si>
  <si>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</si>
  <si>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</si>
  <si>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</si>
  <si>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</si>
  <si>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</si>
  <si>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</si>
  <si>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</si>
  <si>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</si>
  <si>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</si>
  <si>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</si>
  <si>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</si>
  <si>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</si>
  <si>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</si>
  <si>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</si>
  <si>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</si>
  <si>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</si>
  <si>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</si>
  <si>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</si>
  <si>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</si>
  <si>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</si>
  <si>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</si>
  <si>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</si>
  <si>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</si>
  <si>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</si>
  <si>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</si>
  <si>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</si>
  <si>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</si>
  <si>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</si>
  <si>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</si>
  <si>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</si>
  <si>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</si>
  <si>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</si>
  <si>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</si>
  <si>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</si>
  <si>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</si>
  <si>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</si>
  <si>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</si>
  <si>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</si>
  <si>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</si>
  <si>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</si>
  <si>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</si>
  <si>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</si>
  <si>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</si>
  <si>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</si>
  <si>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</si>
  <si>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</si>
  <si>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</si>
  <si>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</si>
  <si>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</si>
  <si>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</si>
  <si>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</si>
  <si>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</si>
  <si>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</si>
  <si>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</si>
  <si>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</si>
  <si>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</si>
  <si>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</si>
  <si>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</si>
  <si>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</si>
  <si>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</si>
  <si>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</si>
  <si>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</si>
  <si>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</si>
  <si>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</si>
  <si>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</si>
  <si>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</si>
  <si>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</si>
  <si>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</si>
  <si>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</si>
  <si>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</si>
  <si>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</si>
  <si>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</si>
  <si>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</si>
  <si>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</si>
  <si>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</si>
  <si>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</si>
  <si>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</si>
  <si>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</si>
  <si>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</si>
  <si>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</si>
  <si>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</si>
  <si>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</si>
  <si>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</si>
  <si>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</si>
  <si>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</si>
  <si>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</si>
  <si>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</si>
  <si>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</si>
  <si>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</si>
  <si>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</si>
  <si>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</si>
  <si>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</si>
  <si>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</si>
  <si>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</si>
  <si>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</si>
  <si>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</si>
  <si>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</si>
  <si>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</si>
  <si>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</si>
  <si>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</si>
  <si>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</si>
  <si>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</si>
  <si>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</si>
  <si>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</si>
  <si>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</si>
  <si>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</si>
  <si>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</si>
  <si>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</si>
  <si>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</si>
  <si>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</si>
  <si>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</si>
  <si>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</si>
  <si>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</si>
  <si>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</si>
  <si>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</si>
  <si>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</si>
  <si>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</si>
  <si>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</si>
  <si>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</si>
  <si>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</si>
  <si>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</si>
  <si>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</si>
  <si>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</si>
  <si>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</si>
  <si>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</si>
  <si>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</si>
  <si>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</si>
  <si>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</si>
  <si>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</si>
  <si>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</si>
  <si>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</si>
  <si>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</si>
  <si>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</si>
  <si>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</si>
  <si>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</si>
  <si>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</si>
  <si>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</si>
  <si>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</si>
  <si>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</si>
  <si>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</si>
  <si>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</si>
  <si>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</si>
  <si>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</si>
  <si>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</si>
  <si>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</si>
  <si>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</si>
  <si>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</si>
  <si>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</si>
  <si>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</si>
  <si>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</si>
  <si>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</si>
  <si>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</si>
  <si>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</si>
  <si>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</si>
  <si>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</si>
  <si>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</si>
  <si>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</si>
  <si>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</si>
  <si>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</si>
  <si>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</si>
  <si>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</si>
  <si>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</si>
  <si>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</si>
  <si>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</si>
  <si>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</si>
  <si>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</si>
  <si>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</si>
  <si>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</si>
  <si>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</si>
  <si>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</si>
  <si>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</si>
  <si>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</si>
  <si>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</si>
  <si>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</si>
  <si>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</si>
  <si>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</si>
  <si>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</si>
  <si>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</si>
  <si>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</si>
  <si>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</si>
  <si>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</si>
  <si>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</si>
  <si>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</si>
  <si>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</si>
  <si>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</si>
  <si>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</si>
  <si>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</si>
  <si>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</si>
  <si>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</si>
  <si>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</si>
  <si>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</si>
  <si>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</si>
  <si>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</si>
  <si>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</si>
  <si>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</si>
  <si>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</si>
  <si>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</si>
  <si>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</si>
  <si>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</si>
  <si>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</si>
  <si>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</si>
  <si>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</si>
  <si>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</si>
  <si>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</si>
  <si>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</si>
  <si>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</si>
  <si>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</si>
  <si>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</si>
  <si>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</si>
  <si>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</si>
  <si>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</si>
  <si>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</si>
  <si>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</si>
  <si>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</si>
  <si>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</si>
  <si>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</si>
  <si>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</si>
  <si>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</si>
  <si>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</si>
  <si>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</si>
  <si>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</si>
  <si>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</si>
  <si>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</si>
  <si>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</si>
  <si>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</si>
  <si>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</si>
  <si>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</si>
  <si>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</si>
  <si>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</si>
  <si>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</si>
  <si>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</si>
  <si>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</si>
  <si>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</si>
  <si>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</si>
  <si>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</si>
  <si>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</si>
  <si>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</si>
  <si>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</si>
  <si>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</si>
  <si>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</si>
  <si>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</si>
  <si>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</si>
  <si>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</si>
  <si>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</si>
  <si>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</si>
  <si>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</si>
  <si>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</si>
  <si>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</si>
  <si>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</si>
  <si>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</si>
  <si>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</si>
  <si>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</si>
  <si>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</si>
  <si>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</si>
  <si>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</si>
  <si>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</si>
  <si>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</si>
  <si>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</si>
  <si>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</si>
  <si>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</si>
  <si>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</si>
  <si>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</si>
  <si>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</si>
  <si>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</si>
  <si>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</si>
  <si>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</si>
  <si>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</si>
  <si>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</si>
  <si>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</si>
  <si>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</si>
  <si>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</si>
  <si>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</si>
  <si>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</si>
  <si>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</si>
  <si>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</si>
  <si>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</si>
  <si>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</si>
  <si>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</si>
  <si>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</si>
  <si>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</si>
  <si>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</si>
  <si>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</si>
  <si>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</si>
  <si>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</si>
  <si>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</si>
  <si>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</si>
  <si>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</si>
  <si>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</si>
  <si>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</si>
  <si>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</si>
  <si>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</si>
  <si>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</si>
  <si>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</si>
  <si>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</si>
  <si>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</si>
  <si>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</si>
  <si>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</si>
  <si>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</si>
  <si>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</si>
  <si>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</si>
  <si>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</si>
  <si>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</si>
  <si>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</si>
  <si>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</si>
  <si>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</si>
  <si>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</si>
  <si>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</si>
  <si>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</si>
  <si>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</si>
  <si>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</si>
  <si>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</si>
  <si>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</si>
  <si>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</si>
  <si>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</si>
  <si>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</si>
  <si>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</si>
  <si>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</si>
  <si>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</si>
  <si>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</si>
  <si>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</si>
  <si>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</si>
  <si>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</si>
  <si>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</si>
  <si>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</si>
  <si>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</si>
  <si>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</si>
  <si>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</si>
  <si>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</si>
  <si>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</si>
  <si>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</si>
  <si>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</si>
  <si>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</si>
  <si>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</si>
  <si>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</si>
  <si>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</si>
  <si>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</si>
  <si>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</si>
  <si>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</si>
  <si>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</si>
  <si>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</si>
  <si>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</si>
  <si>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</si>
  <si>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</si>
  <si>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</si>
  <si>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</si>
  <si>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</si>
  <si>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</si>
  <si>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</si>
  <si>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</si>
  <si>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</si>
  <si>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</si>
  <si>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</si>
  <si>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</si>
  <si>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</si>
  <si>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</si>
  <si>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</si>
  <si>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</si>
  <si>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</si>
  <si>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</si>
  <si>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</si>
  <si>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</si>
  <si>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</si>
  <si>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</si>
  <si>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</si>
  <si>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</si>
  <si>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</si>
  <si>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</si>
  <si>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</si>
  <si>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</si>
  <si>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</si>
  <si>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</si>
  <si>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</si>
  <si>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</si>
  <si>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</si>
  <si>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</si>
  <si>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</si>
  <si>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</si>
  <si>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</si>
  <si>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</si>
  <si>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</si>
  <si>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</si>
  <si>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</si>
  <si>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</si>
  <si>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</si>
  <si>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</si>
  <si>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</si>
  <si>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</si>
  <si>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</si>
  <si>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</si>
  <si>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</si>
  <si>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</si>
  <si>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</si>
  <si>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</si>
  <si>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</si>
  <si>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</si>
  <si>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</si>
  <si>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</si>
  <si>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</si>
  <si>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</si>
  <si>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</si>
  <si>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</si>
  <si>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</si>
  <si>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</si>
  <si>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</si>
  <si>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</si>
  <si>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</si>
  <si>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</si>
  <si>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</si>
  <si>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</si>
  <si>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</si>
  <si>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</si>
  <si>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</si>
  <si>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</si>
  <si>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</si>
  <si>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</si>
  <si>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</si>
  <si>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</si>
  <si>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</si>
  <si>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</si>
  <si>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</si>
  <si>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</si>
  <si>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</si>
  <si>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</si>
  <si>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</si>
  <si>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</si>
  <si>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</si>
  <si>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</si>
  <si>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</si>
  <si>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</si>
  <si>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</si>
  <si>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</si>
  <si>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</si>
  <si>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</si>
  <si>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</si>
  <si>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</si>
  <si>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</si>
  <si>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</si>
  <si>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</si>
  <si>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</si>
  <si>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</si>
  <si>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</si>
  <si>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</si>
  <si>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</si>
  <si>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</si>
  <si>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</si>
  <si>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</si>
  <si>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</si>
  <si>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</si>
  <si>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</si>
  <si>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</si>
  <si>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</si>
  <si>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</si>
  <si>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</si>
  <si>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</si>
  <si>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</si>
  <si>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</si>
  <si>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</si>
  <si>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</si>
  <si>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</si>
  <si>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</si>
  <si>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</si>
  <si>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</si>
  <si>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</si>
  <si>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</si>
  <si>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</si>
  <si>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</si>
  <si>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</si>
  <si>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</si>
  <si>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</si>
  <si>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</si>
  <si>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</si>
  <si>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</si>
  <si>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</si>
  <si>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</si>
  <si>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</si>
  <si>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</si>
  <si>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</si>
  <si>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</si>
  <si>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</si>
  <si>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</si>
  <si>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</si>
  <si>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</si>
  <si>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</si>
  <si>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</si>
  <si>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</si>
  <si>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</si>
  <si>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</si>
  <si>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</si>
  <si>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</si>
  <si>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</si>
  <si>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</si>
  <si>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</si>
  <si>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</si>
  <si>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</si>
  <si>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</si>
  <si>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</si>
  <si>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</si>
  <si>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</si>
  <si>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</si>
  <si>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</si>
  <si>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</si>
  <si>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</si>
  <si>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</si>
  <si>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</si>
  <si>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</si>
  <si>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</si>
  <si>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</si>
  <si>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</si>
  <si>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</si>
  <si>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</si>
  <si>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</si>
  <si>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</si>
  <si>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</si>
  <si>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</si>
  <si>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</si>
  <si>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</si>
  <si>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</si>
  <si>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</si>
  <si>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</si>
  <si>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</si>
  <si>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</si>
  <si>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</si>
  <si>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</si>
  <si>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</si>
  <si>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</si>
  <si>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</si>
  <si>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</si>
  <si>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</si>
  <si>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</si>
  <si>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</si>
  <si>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</si>
  <si>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</si>
  <si>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</si>
  <si>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</si>
  <si>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</si>
  <si>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</si>
  <si>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</si>
  <si>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</si>
  <si>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</si>
  <si>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</si>
  <si>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</si>
  <si>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</si>
  <si>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</si>
  <si>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</si>
  <si>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</si>
  <si>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</si>
  <si>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</si>
  <si>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</si>
  <si>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</si>
  <si>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</si>
  <si>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</si>
  <si>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</si>
  <si>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</si>
  <si>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</si>
  <si>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</si>
  <si>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</si>
  <si>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</si>
  <si>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</si>
  <si>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</si>
  <si>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</si>
  <si>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</si>
  <si>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</si>
  <si>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</si>
  <si>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</si>
  <si>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</si>
  <si>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</si>
  <si>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</si>
  <si>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</si>
  <si>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</si>
  <si>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</si>
  <si>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</si>
  <si>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</si>
  <si>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</si>
  <si>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</si>
  <si>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</si>
  <si>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</si>
  <si>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</si>
  <si>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</si>
  <si>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</si>
  <si>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</si>
  <si>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</si>
  <si>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</si>
  <si>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</si>
  <si>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</si>
  <si>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</si>
  <si>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</si>
  <si>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</si>
  <si>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</si>
  <si>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</si>
  <si>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</si>
  <si>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</si>
  <si>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</si>
  <si>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</si>
  <si>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</si>
  <si>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</si>
  <si>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</si>
  <si>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</si>
  <si>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</si>
  <si>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</si>
  <si>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</si>
  <si>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</si>
  <si>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</si>
  <si>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</si>
  <si>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</si>
  <si>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</si>
  <si>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</si>
  <si>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</si>
  <si>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</si>
  <si>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</si>
  <si>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</si>
  <si>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</si>
  <si>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</si>
  <si>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</si>
  <si>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</si>
  <si>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</si>
  <si>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</si>
  <si>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</si>
  <si>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</si>
  <si>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</si>
  <si>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</si>
  <si>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</si>
  <si>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</si>
  <si>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</si>
  <si>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</si>
  <si>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</si>
  <si>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</si>
  <si>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</si>
  <si>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</si>
  <si>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</si>
  <si>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</si>
  <si>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</si>
  <si>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</si>
  <si>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</si>
  <si>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</si>
  <si>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</si>
  <si>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</si>
  <si>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</si>
  <si>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</si>
  <si>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</si>
  <si>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</si>
  <si>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</si>
  <si>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</si>
  <si>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</si>
  <si>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</si>
  <si>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</si>
  <si>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</si>
  <si>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</si>
  <si>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</si>
  <si>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</si>
  <si>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</si>
  <si>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</si>
  <si>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</si>
  <si>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</si>
  <si>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</si>
  <si>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</si>
  <si>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</si>
  <si>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</si>
  <si>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</si>
  <si>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</si>
  <si>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</si>
  <si>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</si>
  <si>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</si>
  <si>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</si>
  <si>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</si>
  <si>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</si>
  <si>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</si>
  <si>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</si>
  <si>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</si>
  <si>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</si>
  <si>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</si>
  <si>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</si>
  <si>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</si>
  <si>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</si>
  <si>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</si>
  <si>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</si>
  <si>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</si>
  <si>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</si>
  <si>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</si>
  <si>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</si>
  <si>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</si>
  <si>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</si>
  <si>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</si>
  <si>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</si>
  <si>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</si>
  <si>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</si>
  <si>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</si>
  <si>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</si>
  <si>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</si>
  <si>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</si>
  <si>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</si>
  <si>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</si>
  <si>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</si>
  <si>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</si>
  <si>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</si>
  <si>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</si>
  <si>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</si>
  <si>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</si>
  <si>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</si>
  <si>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</si>
  <si>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</si>
  <si>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</si>
  <si>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</si>
  <si>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</si>
  <si>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</si>
  <si>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</si>
  <si>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</si>
  <si>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</si>
  <si>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</si>
  <si>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</si>
  <si>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</si>
  <si>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</si>
  <si>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</si>
  <si>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</si>
  <si>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</si>
  <si>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</si>
  <si>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</si>
  <si>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</si>
  <si>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</si>
  <si>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</si>
  <si>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</si>
  <si>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</si>
  <si>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</si>
  <si>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</si>
  <si>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</si>
  <si>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</si>
  <si>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</si>
  <si>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</si>
  <si>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</si>
  <si>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</si>
  <si>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</si>
  <si>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</si>
  <si>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</si>
  <si>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</si>
  <si>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</si>
  <si>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</si>
  <si>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</si>
  <si>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</si>
  <si>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</si>
  <si>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</si>
  <si>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</si>
  <si>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</si>
  <si>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</si>
  <si>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</si>
  <si>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</si>
  <si>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</si>
  <si>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</si>
  <si>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</si>
  <si>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</si>
  <si>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</si>
  <si>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</si>
  <si>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</si>
  <si>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</si>
  <si>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</si>
  <si>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</si>
  <si>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</si>
  <si>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</si>
  <si>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</si>
  <si>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</si>
  <si>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</si>
  <si>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</si>
  <si>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</si>
  <si>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</si>
  <si>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</si>
  <si>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</si>
  <si>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</si>
  <si>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</si>
  <si>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</si>
  <si>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</si>
  <si>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</si>
  <si>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</si>
  <si>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</si>
  <si>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</si>
  <si>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</si>
  <si>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</si>
  <si>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</si>
  <si>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</si>
  <si>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</si>
  <si>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</si>
  <si>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</si>
  <si>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</si>
  <si>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</si>
  <si>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</si>
  <si>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</si>
  <si>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</si>
  <si>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</si>
  <si>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</si>
  <si>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</si>
  <si>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</si>
  <si>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</si>
  <si>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</si>
  <si>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</si>
  <si>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</si>
  <si>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</si>
  <si>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</si>
  <si>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</si>
  <si>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</si>
  <si>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</si>
  <si>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</si>
  <si>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</si>
  <si>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</si>
  <si>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</si>
  <si>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</si>
  <si>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</si>
  <si>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</si>
  <si>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</si>
  <si>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</si>
  <si>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</si>
  <si>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</si>
  <si>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</si>
  <si>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</si>
  <si>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</si>
  <si>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</si>
  <si>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</si>
  <si>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</si>
  <si>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</si>
  <si>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</si>
  <si>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</si>
  <si>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</si>
  <si>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</si>
  <si>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</si>
  <si>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</si>
  <si>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</si>
  <si>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</si>
  <si>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</si>
  <si>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</si>
  <si>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</si>
  <si>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</si>
  <si>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</si>
  <si>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</si>
  <si>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</si>
  <si>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</si>
  <si>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</si>
  <si>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</si>
  <si>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</si>
  <si>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</si>
  <si>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</si>
  <si>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</si>
  <si>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</si>
  <si>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</si>
  <si>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</si>
  <si>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</si>
  <si>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</si>
  <si>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</si>
  <si>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</si>
  <si>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</si>
  <si>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</si>
  <si>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</si>
  <si>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</si>
  <si>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</si>
  <si>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</si>
  <si>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</si>
  <si>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</si>
  <si>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</si>
  <si>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</si>
  <si>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</si>
  <si>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</si>
  <si>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</si>
  <si>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</si>
  <si>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</si>
  <si>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</si>
  <si>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</si>
  <si>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</si>
  <si>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</si>
  <si>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</si>
  <si>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</si>
  <si>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</si>
  <si>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</si>
  <si>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</si>
  <si>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</si>
  <si>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</si>
  <si>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</si>
  <si>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</si>
  <si>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</si>
  <si>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</si>
  <si>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</si>
  <si>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</si>
  <si>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</si>
  <si>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</si>
  <si>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</si>
  <si>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</si>
  <si>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</si>
  <si>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</si>
  <si>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</si>
  <si>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</si>
  <si>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</si>
  <si>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</si>
  <si>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</si>
  <si>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</si>
  <si>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</si>
  <si>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</si>
  <si>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</si>
  <si>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</si>
  <si>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</si>
  <si>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</si>
  <si>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</si>
  <si>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</si>
  <si>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</si>
  <si>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</si>
  <si>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</si>
  <si>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</si>
  <si>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</si>
  <si>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</si>
  <si>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</si>
  <si>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</si>
  <si>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</si>
  <si>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</si>
  <si>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</si>
  <si>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</si>
  <si>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</si>
  <si>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</si>
  <si>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</si>
  <si>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</si>
  <si>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</si>
  <si>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</si>
  <si>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</si>
  <si>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</si>
  <si>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</si>
  <si>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</si>
  <si>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</si>
  <si>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</si>
  <si>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</si>
  <si>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</si>
  <si>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</si>
  <si>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</si>
  <si>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</si>
  <si>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</si>
  <si>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</si>
  <si>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</si>
  <si>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</si>
  <si>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</si>
  <si>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</si>
  <si>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</si>
  <si>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</si>
  <si>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</si>
  <si>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</si>
  <si>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</si>
  <si>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</si>
  <si>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</si>
  <si>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</si>
  <si>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</si>
  <si>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</si>
  <si>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</si>
  <si>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</si>
  <si>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</si>
  <si>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</si>
  <si>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</si>
  <si>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</si>
  <si>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</si>
  <si>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</si>
  <si>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</si>
  <si>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</si>
  <si>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</si>
  <si>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</si>
  <si>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</si>
  <si>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</si>
  <si>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</si>
  <si>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</si>
  <si>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</si>
  <si>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</si>
  <si>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</si>
  <si>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</si>
  <si>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</si>
  <si>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</si>
  <si>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</si>
  <si>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</si>
  <si>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</si>
  <si>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</si>
  <si>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</si>
  <si>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</si>
  <si>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</si>
  <si>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</si>
  <si>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</si>
  <si>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</si>
  <si>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</si>
  <si>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</si>
  <si>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</si>
  <si>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</si>
  <si>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</si>
  <si>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</si>
  <si>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</si>
  <si>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</si>
  <si>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</si>
  <si>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</si>
  <si>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</si>
  <si>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</si>
  <si>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</si>
  <si>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</si>
  <si>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</si>
  <si>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</si>
  <si>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</si>
  <si>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</si>
  <si>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</si>
  <si>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</si>
  <si>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</si>
  <si>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</si>
  <si>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</si>
  <si>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</si>
  <si>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</si>
  <si>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</si>
  <si>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</si>
  <si>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</si>
  <si>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</si>
  <si>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</si>
  <si>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</si>
  <si>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</si>
  <si>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</si>
  <si>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</si>
  <si>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</si>
  <si>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</si>
  <si>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</si>
  <si>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</si>
  <si>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</si>
  <si>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</si>
  <si>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</si>
  <si>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</si>
  <si>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</si>
  <si>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</si>
  <si>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</si>
  <si>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</si>
  <si>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</si>
  <si>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</si>
  <si>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</si>
  <si>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</si>
  <si>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</si>
  <si>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</si>
  <si>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</si>
  <si>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</si>
  <si>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</si>
  <si>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</si>
  <si>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</si>
  <si>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</si>
  <si>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</si>
  <si>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</si>
  <si>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</si>
  <si>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</si>
  <si>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</si>
  <si>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</si>
  <si>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</si>
  <si>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</si>
  <si>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</si>
  <si>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</si>
  <si>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</si>
  <si>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</si>
  <si>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</si>
  <si>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</si>
  <si>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</si>
  <si>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</si>
  <si>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</si>
  <si>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</si>
  <si>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</si>
  <si>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</si>
  <si>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</si>
  <si>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</si>
  <si>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</si>
  <si>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</si>
  <si>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</si>
  <si>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</si>
  <si>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</si>
  <si>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</si>
  <si>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</si>
  <si>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</si>
  <si>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</si>
  <si>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</si>
  <si>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</si>
  <si>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</si>
  <si>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</si>
  <si>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</si>
  <si>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</si>
  <si>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</si>
  <si>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</si>
  <si>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</si>
  <si>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</si>
  <si>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</si>
  <si>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</si>
  <si>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</si>
  <si>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</si>
  <si>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</si>
  <si>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</si>
  <si>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</si>
  <si>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</si>
  <si>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</si>
  <si>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</si>
  <si>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</si>
  <si>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</si>
  <si>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</si>
  <si>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</si>
  <si>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</si>
  <si>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</si>
  <si>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</si>
  <si>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</si>
  <si>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</si>
  <si>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</si>
  <si>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</si>
  <si>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</si>
  <si>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</si>
  <si>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</si>
  <si>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</si>
  <si>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</si>
  <si>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</si>
  <si>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</si>
  <si>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</si>
  <si>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</si>
  <si>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</si>
  <si>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</si>
  <si>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</si>
  <si>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</si>
  <si>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</si>
  <si>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</si>
  <si>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</si>
  <si>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</si>
  <si>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</si>
  <si>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</si>
  <si>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</si>
  <si>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</si>
  <si>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</si>
  <si>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</si>
  <si>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</si>
  <si>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</si>
  <si>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</si>
  <si>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</si>
  <si>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</si>
  <si>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</si>
  <si>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</si>
  <si>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</si>
  <si>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</si>
  <si>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</si>
  <si>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</si>
  <si>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</si>
  <si>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</si>
  <si>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</si>
  <si>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</si>
  <si>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</si>
  <si>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</si>
  <si>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</si>
  <si>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</si>
  <si>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</si>
  <si>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</si>
  <si>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</si>
  <si>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</si>
  <si>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</si>
  <si>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</si>
  <si>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</si>
  <si>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</si>
  <si>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</si>
  <si>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</si>
  <si>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</si>
  <si>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</si>
  <si>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</si>
  <si>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</si>
  <si>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</si>
  <si>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</si>
  <si>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</si>
  <si>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</si>
  <si>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</si>
  <si>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</si>
  <si>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</si>
  <si>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</si>
  <si>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</si>
  <si>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</si>
  <si>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</si>
  <si>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</si>
  <si>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</si>
  <si>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</si>
  <si>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</si>
  <si>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</si>
  <si>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</si>
  <si>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</si>
  <si>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</si>
  <si>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</si>
  <si>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</si>
  <si>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</si>
  <si>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</si>
  <si>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</si>
  <si>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</si>
  <si>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</si>
  <si>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</si>
  <si>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</si>
  <si>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</si>
  <si>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</si>
  <si>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</si>
  <si>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</si>
  <si>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</si>
  <si>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</si>
  <si>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</si>
  <si>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</si>
  <si>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</si>
  <si>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</si>
  <si>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</si>
  <si>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</si>
  <si>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</si>
  <si>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</si>
  <si>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</si>
  <si>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</si>
  <si>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</si>
  <si>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</si>
  <si>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</si>
  <si>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</si>
  <si>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</si>
  <si>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</si>
  <si>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</si>
  <si>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</si>
  <si>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</si>
  <si>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</si>
  <si>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</si>
  <si>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</si>
  <si>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</si>
  <si>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</si>
  <si>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</si>
  <si>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</si>
  <si>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</si>
  <si>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</si>
  <si>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</si>
  <si>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</si>
  <si>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</si>
  <si>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</si>
  <si>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</si>
  <si>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</si>
  <si>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</si>
  <si>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</si>
  <si>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</si>
  <si>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</si>
  <si>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</si>
  <si>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</si>
  <si>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</si>
  <si>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</si>
  <si>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</si>
  <si>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</si>
  <si>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</si>
  <si>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</si>
  <si>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</si>
  <si>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</si>
  <si>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</si>
  <si>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</si>
  <si>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</si>
  <si>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</si>
  <si>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</si>
  <si>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</si>
  <si>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</si>
  <si>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</si>
  <si>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</si>
  <si>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</si>
  <si>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</si>
  <si>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</si>
  <si>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</si>
  <si>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</si>
  <si>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</si>
  <si>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</si>
  <si>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</si>
  <si>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</si>
  <si>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</si>
  <si>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</si>
  <si>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</si>
  <si>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</si>
  <si>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</si>
  <si>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</si>
  <si>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</si>
  <si>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</si>
  <si>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</si>
  <si>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</si>
  <si>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</si>
  <si>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</si>
  <si>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</si>
  <si>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</si>
  <si>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</si>
  <si>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</si>
  <si>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</si>
  <si>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</si>
  <si>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</si>
  <si>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</si>
  <si>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</si>
  <si>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</si>
  <si>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</si>
  <si>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</si>
  <si>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</si>
  <si>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</si>
  <si>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</si>
  <si>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</si>
  <si>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</si>
  <si>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</si>
  <si>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</si>
  <si>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</si>
  <si>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</si>
  <si>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</si>
  <si>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</si>
  <si>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</si>
  <si>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</si>
  <si>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</si>
  <si>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</si>
  <si>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</si>
  <si>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</si>
  <si>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</si>
  <si>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</si>
  <si>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</si>
  <si>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</si>
  <si>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</si>
  <si>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</si>
  <si>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</si>
  <si>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</si>
  <si>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</si>
  <si>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</si>
  <si>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</si>
  <si>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</si>
  <si>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</si>
  <si>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</si>
  <si>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</si>
  <si>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</si>
  <si>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</si>
  <si>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</si>
  <si>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</si>
  <si>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</si>
  <si>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</si>
  <si>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</si>
  <si>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</si>
  <si>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</si>
  <si>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</si>
  <si>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</si>
  <si>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</si>
  <si>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</si>
  <si>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</si>
  <si>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</si>
  <si>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</si>
  <si>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</si>
  <si>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</si>
  <si>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</si>
  <si>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</si>
  <si>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</si>
  <si>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</si>
  <si>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</si>
  <si>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</si>
  <si>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</si>
  <si>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</si>
  <si>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</si>
  <si>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</si>
  <si>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</si>
  <si>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</si>
  <si>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</si>
  <si>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</si>
  <si>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</si>
  <si>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</si>
  <si>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</si>
  <si>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</si>
  <si>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</si>
  <si>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</si>
  <si>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</si>
  <si>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</si>
  <si>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</si>
  <si>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</si>
  <si>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</si>
  <si>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</si>
  <si>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</si>
  <si>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</si>
  <si>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</si>
  <si>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</si>
  <si>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</si>
  <si>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</si>
  <si>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</si>
  <si>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</si>
  <si>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</si>
  <si>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</si>
  <si>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</si>
  <si>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</si>
  <si>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</si>
  <si>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</si>
  <si>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</si>
  <si>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</si>
  <si>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</si>
  <si>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</si>
  <si>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</si>
  <si>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</si>
  <si>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</si>
  <si>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</si>
  <si>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</si>
  <si>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</si>
  <si>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</si>
  <si>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</si>
  <si>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</si>
  <si>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</si>
  <si>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</si>
  <si>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</si>
  <si>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</si>
  <si>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</si>
  <si>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</si>
  <si>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</si>
  <si>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</si>
  <si>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</si>
  <si>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</si>
  <si>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</si>
  <si>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</si>
  <si>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</si>
  <si>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</si>
  <si>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</si>
  <si>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</si>
  <si>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</si>
  <si>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</si>
  <si>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</si>
  <si>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</si>
  <si>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</si>
  <si>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</si>
  <si>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</si>
  <si>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</si>
  <si>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</si>
  <si>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</si>
  <si>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</si>
  <si>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</si>
  <si>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</si>
  <si>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</si>
  <si>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</si>
  <si>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</si>
  <si>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</si>
  <si>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</si>
  <si>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</si>
  <si>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</si>
  <si>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</si>
  <si>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</si>
  <si>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</si>
  <si>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</si>
  <si>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</si>
  <si>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</si>
  <si>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</si>
  <si>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</si>
  <si>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</si>
  <si>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</si>
  <si>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</si>
  <si>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</si>
  <si>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</si>
  <si>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</si>
  <si>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</si>
  <si>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</si>
  <si>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</si>
  <si>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</si>
  <si>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</si>
  <si>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</si>
  <si>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</si>
  <si>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</si>
  <si>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</si>
  <si>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</si>
  <si>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</si>
  <si>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</si>
  <si>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</si>
  <si>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</si>
  <si>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</si>
  <si>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</si>
  <si>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</si>
  <si>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</si>
  <si>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</si>
  <si>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</si>
  <si>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</si>
  <si>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</si>
  <si>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</si>
  <si>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</si>
  <si>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</si>
  <si>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</si>
  <si>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</si>
  <si>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</si>
  <si>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</si>
  <si>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</si>
  <si>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</si>
  <si>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</si>
  <si>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</si>
  <si>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</si>
  <si>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</si>
  <si>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</si>
  <si>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</si>
  <si>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</si>
  <si>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</si>
  <si>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</si>
  <si>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</si>
  <si>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</si>
  <si>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</si>
  <si>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</si>
  <si>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</si>
  <si>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</si>
  <si>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</si>
  <si>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</si>
  <si>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</si>
  <si>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</si>
  <si>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</si>
  <si>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</si>
  <si>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</si>
  <si>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</si>
  <si>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</si>
  <si>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</si>
  <si>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</si>
  <si>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</si>
  <si>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</si>
  <si>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</si>
  <si>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</si>
  <si>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</si>
  <si>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</si>
  <si>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</si>
  <si>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</si>
  <si>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</si>
  <si>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</si>
  <si>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</si>
  <si>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</si>
  <si>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</si>
  <si>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</si>
  <si>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</si>
  <si>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</si>
  <si>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</si>
  <si>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</si>
  <si>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</si>
  <si>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</si>
  <si>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</si>
  <si>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</si>
  <si>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</si>
  <si>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</si>
  <si>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</si>
  <si>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</si>
  <si>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</si>
  <si>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</si>
  <si>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</si>
  <si>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</si>
  <si>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</si>
  <si>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</si>
  <si>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</si>
  <si>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</si>
  <si>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</si>
  <si>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</si>
  <si>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</si>
  <si>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</si>
  <si>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</si>
  <si>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</si>
  <si>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</si>
  <si>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</si>
  <si>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</si>
  <si>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</si>
  <si>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</si>
  <si>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</si>
  <si>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</si>
  <si>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</si>
  <si>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</si>
  <si>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</si>
  <si>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</si>
  <si>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</si>
  <si>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</si>
  <si>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</si>
  <si>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</si>
  <si>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</si>
  <si>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</si>
  <si>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</si>
  <si>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</si>
  <si>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</si>
  <si>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</si>
  <si>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</si>
  <si>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</si>
  <si>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</si>
  <si>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</si>
  <si>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</si>
  <si>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</si>
  <si>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</si>
  <si>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</si>
  <si>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</si>
  <si>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</si>
  <si>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</si>
  <si>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</si>
  <si>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</si>
  <si>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</si>
  <si>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</si>
  <si>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</si>
  <si>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</si>
  <si>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</si>
  <si>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</si>
  <si>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</si>
  <si>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</si>
  <si>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</si>
  <si>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</si>
  <si>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</si>
  <si>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</si>
  <si>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</si>
  <si>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</si>
  <si>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</si>
  <si>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</si>
  <si>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</si>
  <si>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</si>
  <si>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</si>
  <si>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</si>
  <si>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</si>
  <si>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</si>
  <si>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</si>
  <si>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</si>
  <si>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</si>
  <si>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</si>
  <si>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</si>
  <si>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</si>
  <si>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</si>
  <si>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</si>
  <si>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</si>
  <si>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</si>
  <si>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</si>
  <si>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</si>
  <si>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</si>
  <si>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</si>
  <si>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</si>
  <si>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</si>
  <si>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</si>
  <si>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</si>
  <si>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</si>
  <si>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</si>
  <si>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</si>
  <si>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</si>
  <si>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</si>
  <si>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</si>
  <si>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</si>
  <si>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</si>
  <si>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</si>
  <si>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</si>
  <si>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</si>
  <si>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</si>
  <si>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</si>
  <si>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</si>
  <si>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</si>
  <si>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</si>
  <si>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</si>
  <si>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</si>
  <si>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</si>
  <si>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</si>
  <si>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</si>
  <si>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</si>
  <si>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</si>
  <si>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</si>
  <si>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</si>
  <si>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</si>
  <si>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</si>
  <si>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</si>
  <si>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</si>
  <si>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</si>
  <si>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</si>
  <si>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</si>
  <si>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</si>
  <si>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</si>
  <si>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</si>
  <si>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</si>
  <si>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</si>
  <si>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</si>
  <si>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</si>
  <si>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</si>
  <si>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</si>
  <si>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</si>
  <si>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</si>
  <si>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</si>
  <si>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</si>
  <si>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</si>
  <si>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</si>
  <si>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</si>
  <si>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</si>
  <si>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</si>
  <si>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</si>
  <si>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</si>
  <si>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</si>
  <si>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</si>
  <si>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</si>
  <si>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</si>
  <si>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</si>
  <si>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</si>
  <si>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</si>
  <si>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</si>
  <si>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</si>
  <si>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</si>
  <si>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</si>
  <si>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</si>
  <si>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</si>
  <si>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</si>
  <si>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</si>
  <si>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</si>
  <si>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</si>
  <si>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</si>
  <si>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</si>
  <si>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</si>
  <si>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</si>
  <si>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</si>
  <si>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</si>
  <si>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</si>
  <si>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</si>
  <si>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</si>
  <si>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</si>
  <si>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</si>
  <si>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</si>
  <si>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</si>
  <si>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</si>
  <si>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</si>
  <si>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</si>
  <si>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</si>
  <si>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</si>
  <si>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</si>
  <si>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</si>
  <si>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</si>
  <si>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</si>
  <si>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</si>
  <si>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</si>
  <si>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</si>
  <si>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</si>
  <si>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</si>
  <si>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</si>
  <si>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</si>
  <si>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</si>
  <si>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</si>
  <si>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</si>
  <si>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</si>
  <si>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</si>
  <si>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</si>
  <si>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</si>
  <si>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</si>
  <si>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</si>
  <si>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</si>
  <si>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</si>
  <si>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</si>
  <si>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</si>
  <si>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</si>
  <si>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</si>
  <si>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</si>
  <si>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</si>
  <si>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</si>
  <si>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</si>
  <si>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</si>
  <si>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</si>
  <si>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</si>
  <si>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</si>
  <si>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</si>
  <si>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</si>
  <si>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</si>
  <si>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</si>
  <si>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</si>
  <si>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</si>
  <si>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</si>
  <si>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</si>
  <si>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</si>
  <si>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</si>
  <si>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</si>
  <si>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</si>
  <si>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</si>
  <si>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</si>
  <si>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</si>
  <si>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</si>
  <si>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</si>
  <si>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</si>
  <si>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</si>
  <si>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</si>
  <si>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</si>
  <si>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</si>
  <si>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</si>
  <si>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</si>
  <si>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</si>
  <si>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</si>
  <si>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</si>
  <si>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</si>
  <si>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</si>
  <si>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</si>
  <si>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</si>
  <si>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</si>
  <si>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</si>
  <si>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</si>
  <si>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</si>
  <si>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</si>
  <si>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</si>
  <si>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</si>
  <si>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</si>
  <si>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</si>
  <si>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</si>
  <si>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</si>
  <si>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</si>
  <si>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</si>
  <si>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</si>
  <si>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</si>
  <si>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</si>
  <si>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</si>
  <si>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</si>
  <si>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</si>
  <si>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</si>
  <si>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</si>
  <si>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</si>
  <si>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</si>
  <si>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</si>
  <si>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</si>
  <si>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</si>
  <si>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</si>
  <si>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</si>
  <si>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</si>
  <si>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</si>
  <si>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</si>
  <si>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</si>
  <si>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</si>
  <si>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</si>
  <si>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</si>
  <si>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</si>
  <si>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</si>
  <si>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</si>
  <si>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</si>
  <si>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</si>
  <si>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</si>
  <si>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</si>
  <si>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</si>
  <si>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</si>
  <si>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</si>
  <si>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</si>
  <si>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</si>
  <si>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</si>
  <si>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</si>
  <si>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</si>
  <si>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</si>
  <si>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</si>
  <si>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</si>
  <si>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</si>
  <si>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</si>
  <si>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</si>
  <si>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</si>
  <si>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</si>
  <si>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</si>
  <si>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</si>
  <si>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</si>
  <si>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</si>
  <si>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</si>
  <si>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</si>
  <si>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</si>
  <si>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</si>
  <si>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</si>
  <si>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</si>
  <si>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</si>
  <si>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</si>
  <si>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</si>
  <si>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</si>
  <si>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</si>
  <si>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</si>
  <si>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</si>
  <si>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</si>
  <si>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</si>
  <si>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</si>
  <si>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</si>
  <si>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</si>
  <si>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</si>
  <si>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</si>
  <si>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</si>
  <si>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</si>
  <si>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</si>
  <si>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</si>
  <si>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</si>
  <si>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</si>
  <si>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</si>
  <si>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</si>
  <si>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</si>
  <si>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</si>
  <si>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</si>
  <si>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</si>
  <si>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</si>
  <si>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</si>
  <si>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</si>
  <si>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</si>
  <si>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</si>
  <si>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</si>
  <si>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</si>
  <si>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</si>
  <si>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</si>
  <si>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</si>
  <si>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</si>
  <si>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</si>
  <si>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</si>
  <si>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</si>
  <si>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</si>
  <si>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</si>
  <si>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</si>
  <si>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</si>
  <si>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</si>
  <si>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</si>
  <si>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</si>
  <si>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</si>
  <si>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</si>
  <si>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</si>
  <si>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</si>
  <si>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</si>
  <si>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</si>
  <si>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</si>
  <si>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</si>
  <si>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</si>
  <si>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</si>
  <si>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</si>
  <si>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</si>
  <si>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</si>
  <si>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</si>
  <si>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</si>
  <si>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</si>
  <si>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</si>
  <si>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</si>
  <si>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</si>
  <si>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</si>
  <si>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</si>
  <si>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</si>
  <si>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</si>
  <si>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</si>
  <si>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</si>
  <si>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</si>
  <si>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</si>
  <si>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</si>
  <si>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</si>
  <si>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</si>
  <si>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</si>
  <si>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</si>
  <si>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</si>
  <si>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</si>
  <si>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</si>
  <si>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</si>
  <si>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</si>
  <si>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</si>
  <si>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</si>
  <si>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</si>
  <si>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</si>
  <si>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</si>
  <si>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</si>
  <si>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</si>
  <si>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</si>
  <si>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</si>
  <si>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</si>
  <si>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</si>
  <si>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</si>
  <si>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</si>
  <si>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</si>
  <si>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</si>
  <si>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</si>
  <si>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</si>
  <si>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</si>
  <si>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</si>
  <si>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</si>
  <si>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</si>
  <si>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</si>
  <si>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</si>
  <si>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</si>
  <si>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</si>
  <si>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</si>
  <si>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</si>
  <si>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</si>
  <si>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</si>
  <si>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</si>
  <si>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</si>
  <si>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</si>
  <si>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</si>
  <si>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</si>
  <si>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</si>
  <si>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</si>
  <si>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</si>
  <si>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</si>
  <si>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</si>
  <si>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</si>
  <si>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</si>
  <si>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</si>
  <si>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</si>
  <si>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</si>
  <si>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</si>
  <si>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</si>
  <si>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</si>
  <si>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</si>
  <si>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</si>
  <si>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</si>
  <si>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</si>
  <si>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</si>
  <si>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</si>
  <si>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</si>
  <si>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</si>
  <si>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</si>
  <si>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</si>
  <si>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</si>
  <si>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</si>
  <si>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</si>
  <si>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</si>
  <si>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</si>
  <si>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</si>
  <si>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</si>
  <si>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</si>
  <si>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</si>
  <si>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</si>
  <si>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</si>
  <si>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</si>
  <si>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</si>
  <si>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</si>
  <si>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</si>
  <si>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</si>
  <si>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</si>
  <si>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</si>
  <si>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</si>
  <si>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</si>
  <si>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</si>
  <si>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</si>
  <si>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</si>
  <si>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</si>
  <si>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</si>
  <si>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</si>
  <si>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</si>
  <si>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</si>
  <si>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</si>
  <si>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</si>
  <si>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</si>
  <si>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</si>
  <si>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</si>
  <si>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</si>
  <si>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</si>
  <si>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</si>
  <si>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</si>
  <si>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</si>
  <si>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</si>
  <si>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</si>
  <si>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</si>
  <si>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</si>
  <si>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</si>
  <si>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</si>
  <si>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</si>
  <si>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</si>
  <si>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</si>
  <si>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</si>
  <si>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</si>
  <si>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</si>
  <si>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</si>
  <si>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</si>
  <si>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</si>
  <si>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</si>
  <si>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</si>
  <si>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</si>
  <si>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</si>
  <si>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</si>
  <si>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</si>
  <si>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</si>
  <si>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</si>
  <si>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</si>
  <si>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</si>
  <si>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</si>
  <si>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</si>
  <si>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</si>
  <si>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</si>
  <si>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</si>
  <si>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</si>
  <si>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</si>
  <si>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</si>
  <si>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</si>
  <si>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</si>
  <si>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</si>
  <si>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</si>
  <si>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</si>
  <si>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</si>
  <si>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</si>
  <si>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</si>
  <si>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</si>
  <si>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</si>
  <si>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</si>
  <si>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</si>
  <si>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</si>
  <si>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</si>
  <si>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</si>
  <si>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</si>
  <si>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</si>
  <si>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</si>
  <si>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</si>
  <si>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</si>
  <si>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</si>
  <si>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</si>
  <si>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</si>
  <si>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</si>
  <si>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</si>
  <si>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</si>
  <si>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</si>
  <si>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</si>
  <si>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</si>
  <si>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</si>
  <si>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</si>
  <si>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</si>
  <si>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</si>
  <si>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</si>
  <si>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</si>
  <si>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</si>
  <si>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</si>
  <si>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</si>
  <si>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</si>
  <si>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</si>
  <si>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</si>
  <si>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</si>
  <si>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</si>
  <si>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</si>
  <si>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</si>
  <si>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</si>
  <si>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</si>
  <si>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</si>
  <si>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</si>
  <si>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</si>
  <si>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</si>
  <si>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</si>
  <si>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</si>
  <si>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</si>
  <si>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</si>
  <si>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</si>
  <si>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</si>
  <si>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</si>
  <si>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</si>
  <si>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</si>
  <si>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</si>
  <si>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</si>
  <si>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</si>
  <si>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</si>
  <si>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</si>
  <si>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</si>
  <si>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</si>
  <si>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</si>
  <si>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</si>
  <si>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</si>
  <si>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</si>
  <si>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</si>
  <si>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</si>
  <si>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</si>
  <si>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</si>
  <si>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</si>
  <si>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</si>
  <si>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</si>
  <si>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</si>
  <si>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</si>
  <si>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</si>
  <si>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</si>
  <si>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</si>
  <si>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</si>
  <si>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</si>
  <si>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</si>
  <si>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</si>
  <si>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</si>
  <si>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</si>
  <si>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</si>
  <si>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</si>
  <si>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</si>
  <si>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</si>
  <si>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</si>
  <si>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</si>
  <si>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</si>
  <si>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</si>
  <si>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</si>
  <si>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</si>
  <si>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</si>
  <si>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</si>
  <si>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</si>
  <si>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</si>
  <si>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</si>
  <si>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</si>
  <si>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</si>
  <si>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</si>
  <si>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</si>
  <si>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</si>
  <si>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</si>
  <si>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</si>
  <si>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</si>
  <si>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</si>
  <si>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</si>
  <si>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</si>
  <si>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</si>
  <si>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</si>
  <si>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</si>
  <si>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</si>
  <si>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</si>
  <si>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</si>
  <si>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</si>
  <si>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</si>
  <si>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</si>
  <si>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</si>
  <si>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</si>
  <si>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</si>
  <si>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</si>
  <si>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</si>
  <si>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</si>
  <si>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</si>
  <si>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</si>
  <si>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</si>
  <si>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</si>
  <si>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</si>
  <si>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</si>
  <si>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</si>
  <si>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</si>
  <si>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</si>
  <si>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</si>
  <si>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</si>
  <si>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</si>
  <si>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</si>
  <si>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</si>
  <si>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</si>
  <si>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</si>
  <si>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</si>
  <si>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</si>
  <si>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</si>
  <si>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</si>
  <si>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</si>
  <si>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</si>
  <si>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</si>
  <si>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</si>
  <si>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</si>
  <si>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</si>
  <si>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</si>
  <si>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</si>
  <si>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</si>
  <si>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</si>
  <si>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</si>
  <si>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</si>
  <si>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</si>
  <si>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</si>
  <si>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</si>
  <si>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</si>
  <si>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</si>
  <si>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</si>
  <si>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</si>
  <si>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</si>
  <si>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</si>
  <si>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</si>
  <si>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</si>
  <si>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</si>
  <si>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</si>
  <si>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</si>
  <si>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</si>
  <si>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</si>
  <si>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</si>
  <si>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</si>
  <si>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</si>
  <si>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</si>
  <si>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</si>
  <si>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</si>
  <si>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</si>
  <si>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</si>
  <si>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</si>
  <si>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</si>
  <si>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</si>
  <si>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</si>
  <si>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</si>
  <si>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</si>
  <si>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</si>
  <si>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</si>
  <si>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</si>
  <si>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</si>
  <si>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</si>
  <si>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</si>
  <si>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</si>
  <si>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</si>
  <si>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</si>
  <si>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</si>
  <si>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</si>
  <si>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</si>
  <si>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</si>
  <si>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</si>
  <si>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</si>
  <si>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</si>
  <si>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</si>
  <si>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</si>
  <si>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</si>
  <si>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</si>
  <si>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</si>
  <si>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</si>
  <si>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</si>
  <si>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</si>
  <si>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</si>
  <si>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</si>
  <si>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</si>
  <si>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</si>
  <si>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</si>
  <si>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</si>
  <si>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</si>
  <si>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</si>
  <si>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</si>
  <si>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</si>
  <si>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</si>
  <si>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</si>
  <si>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</si>
  <si>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</si>
  <si>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</si>
  <si>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</si>
  <si>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</si>
  <si>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</si>
  <si>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</si>
  <si>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</si>
  <si>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</si>
  <si>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</si>
  <si>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</si>
  <si>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</si>
  <si>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</si>
  <si>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</si>
  <si>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</si>
  <si>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</si>
  <si>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</si>
  <si>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</si>
  <si>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</si>
  <si>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</si>
  <si>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</si>
  <si>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</si>
  <si>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</si>
  <si>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</si>
  <si>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</si>
  <si>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</si>
  <si>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</si>
  <si>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</si>
  <si>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</si>
  <si>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</si>
  <si>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</si>
  <si>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</si>
  <si>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</si>
  <si>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</si>
  <si>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</si>
  <si>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</si>
  <si>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</si>
  <si>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</si>
  <si>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</si>
  <si>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</si>
  <si>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</si>
  <si>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</si>
  <si>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</si>
  <si>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</si>
  <si>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</si>
  <si>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</si>
  <si>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</si>
  <si>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</si>
  <si>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</si>
  <si>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</si>
  <si>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</si>
  <si>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</si>
  <si>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</si>
  <si>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</si>
  <si>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</si>
  <si>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</si>
  <si>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</si>
  <si>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</si>
  <si>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</si>
  <si>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</si>
  <si>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</si>
  <si>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</si>
  <si>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</si>
  <si>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</si>
  <si>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</si>
  <si>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</si>
  <si>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</si>
  <si>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</si>
  <si>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</si>
  <si>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</si>
  <si>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</si>
  <si>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</si>
  <si>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</si>
  <si>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</si>
  <si>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</si>
  <si>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</si>
  <si>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</si>
  <si>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</si>
  <si>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</si>
  <si>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</si>
  <si>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</si>
  <si>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</si>
  <si>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</si>
  <si>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</si>
  <si>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</si>
  <si>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</si>
  <si>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</si>
  <si>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</si>
  <si>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</si>
  <si>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</si>
  <si>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</si>
  <si>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</si>
  <si>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</si>
  <si>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</si>
  <si>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</si>
  <si>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</si>
  <si>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</si>
  <si>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</si>
  <si>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</si>
  <si>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</si>
  <si>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</si>
  <si>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</si>
  <si>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</si>
  <si>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</si>
  <si>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</si>
  <si>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</si>
  <si>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</si>
  <si>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</si>
  <si>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</si>
  <si>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</si>
  <si>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</si>
  <si>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</si>
  <si>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</si>
  <si>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</si>
  <si>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</si>
  <si>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</si>
  <si>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</si>
  <si>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</si>
  <si>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</si>
  <si>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</si>
  <si>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</si>
  <si>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</si>
  <si>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</si>
  <si>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</si>
  <si>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</si>
  <si>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</si>
  <si>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</si>
  <si>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</si>
  <si>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</si>
  <si>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</si>
  <si>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</si>
  <si>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</si>
  <si>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</si>
  <si>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</si>
  <si>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</si>
  <si>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</si>
  <si>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</si>
  <si>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</si>
  <si>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</si>
  <si>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</si>
  <si>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</si>
  <si>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</si>
  <si>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</si>
  <si>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</si>
  <si>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</si>
  <si>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</si>
  <si>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</si>
  <si>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</si>
  <si>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</si>
  <si>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</si>
  <si>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</si>
  <si>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</si>
  <si>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</si>
  <si>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</si>
  <si>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</si>
  <si>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</si>
  <si>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</si>
  <si>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</si>
  <si>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</si>
  <si>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</si>
  <si>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</si>
  <si>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</si>
  <si>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</si>
  <si>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</si>
  <si>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</si>
  <si>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</si>
  <si>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</si>
  <si>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</si>
  <si>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</si>
  <si>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</si>
  <si>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</si>
  <si>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</si>
  <si>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</si>
  <si>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</si>
  <si>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</si>
  <si>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</si>
  <si>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</si>
  <si>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</si>
  <si>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</si>
  <si>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</si>
  <si>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</si>
  <si>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</si>
  <si>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</si>
  <si>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</si>
  <si>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</si>
  <si>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</si>
  <si>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</si>
  <si>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</si>
  <si>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</si>
  <si>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</si>
  <si>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</si>
  <si>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</si>
  <si>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</si>
  <si>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</si>
  <si>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</si>
  <si>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</si>
  <si>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</si>
  <si>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</si>
  <si>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</si>
  <si>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</si>
  <si>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</si>
  <si>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</si>
  <si>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</si>
  <si>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</si>
  <si>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</si>
  <si>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</si>
  <si>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</si>
  <si>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</si>
  <si>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</si>
  <si>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</si>
  <si>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</si>
  <si>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</si>
  <si>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</si>
  <si>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</si>
  <si>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</si>
  <si>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</si>
  <si>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</si>
  <si>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</si>
  <si>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</si>
  <si>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</si>
  <si>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</si>
  <si>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</si>
  <si>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</si>
  <si>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</si>
  <si>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</si>
  <si>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</si>
  <si>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</si>
  <si>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</si>
  <si>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</si>
  <si>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</si>
  <si>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</si>
  <si>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</si>
  <si>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</si>
  <si>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</si>
  <si>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</si>
  <si>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</si>
  <si>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</si>
  <si>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</si>
  <si>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</si>
  <si>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</si>
  <si>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</si>
  <si>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</si>
  <si>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</si>
  <si>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</si>
  <si>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</si>
  <si>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</si>
  <si>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</si>
  <si>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</si>
  <si>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</si>
  <si>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</si>
  <si>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</si>
  <si>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</si>
  <si>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</si>
  <si>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</si>
  <si>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</si>
  <si>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</si>
  <si>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</si>
  <si>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</si>
  <si>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</si>
  <si>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</si>
  <si>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</si>
  <si>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</si>
  <si>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</si>
  <si>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</si>
  <si>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</si>
  <si>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</si>
  <si>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</si>
  <si>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</si>
  <si>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</si>
  <si>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</si>
  <si>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</si>
  <si>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</si>
  <si>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</si>
  <si>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</si>
  <si>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</si>
  <si>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</si>
  <si>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</si>
  <si>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</si>
  <si>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</si>
  <si>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</si>
  <si>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</si>
  <si>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</si>
  <si>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</si>
  <si>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</si>
  <si>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</si>
  <si>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</si>
  <si>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</si>
  <si>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</si>
  <si>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</si>
  <si>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</si>
  <si>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</si>
  <si>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</si>
  <si>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</si>
  <si>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</si>
  <si>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</si>
  <si>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</si>
  <si>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</si>
  <si>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</si>
  <si>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</si>
  <si>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</si>
  <si>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</si>
  <si>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</si>
  <si>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</si>
  <si>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</si>
  <si>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</si>
  <si>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</si>
  <si>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</si>
  <si>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</si>
  <si>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</si>
  <si>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</si>
  <si>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</si>
  <si>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</si>
  <si>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</si>
  <si>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</si>
  <si>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</si>
  <si>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</si>
  <si>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</si>
  <si>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</si>
  <si>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</si>
  <si>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</si>
  <si>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</si>
  <si>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</si>
  <si>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</si>
  <si>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</si>
  <si>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</si>
  <si>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</si>
  <si>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</si>
  <si>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</si>
  <si>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</si>
  <si>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</si>
  <si>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</si>
  <si>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</si>
  <si>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</si>
  <si>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</si>
  <si>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</si>
  <si>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</si>
  <si>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</si>
  <si>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</si>
  <si>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</si>
  <si>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</si>
  <si>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</si>
  <si>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</si>
  <si>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</si>
  <si>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</si>
  <si>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</si>
  <si>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</si>
  <si>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</si>
  <si>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</si>
  <si>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</si>
  <si>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</si>
  <si>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</si>
  <si>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</si>
  <si>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</si>
  <si>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</si>
  <si>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</si>
  <si>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</si>
  <si>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</si>
  <si>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</si>
  <si>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</si>
  <si>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</si>
  <si>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</si>
  <si>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</si>
  <si>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</si>
  <si>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</si>
  <si>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</si>
  <si>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</si>
  <si>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</si>
  <si>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</si>
  <si>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</si>
  <si>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</si>
  <si>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</si>
  <si>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</si>
  <si>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</si>
  <si>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</si>
  <si>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</si>
  <si>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</si>
  <si>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</si>
  <si>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</si>
  <si>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</si>
  <si>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</si>
  <si>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</si>
  <si>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</si>
  <si>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</si>
  <si>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</si>
  <si>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</si>
  <si>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</si>
  <si>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</si>
  <si>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</si>
  <si>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</si>
  <si>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</si>
  <si>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</si>
  <si>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</si>
  <si>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</si>
  <si>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</si>
  <si>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</si>
  <si>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</si>
  <si>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</si>
  <si>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</si>
  <si>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</si>
  <si>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</si>
  <si>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</si>
  <si>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</si>
  <si>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</si>
  <si>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</si>
  <si>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</si>
  <si>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</si>
  <si>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</si>
  <si>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</si>
  <si>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</si>
  <si>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</si>
  <si>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</si>
  <si>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</si>
  <si>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</si>
  <si>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</si>
  <si>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</si>
  <si>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</si>
  <si>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</si>
  <si>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</si>
  <si>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</si>
  <si>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</si>
  <si>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</si>
  <si>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</si>
  <si>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</si>
  <si>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</si>
  <si>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</si>
  <si>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</si>
  <si>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</si>
  <si>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</si>
  <si>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</si>
  <si>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</si>
  <si>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</si>
  <si>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</si>
  <si>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</si>
  <si>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</si>
  <si>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</si>
  <si>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</si>
  <si>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</si>
  <si>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</si>
  <si>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</si>
  <si>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</si>
  <si>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</si>
  <si>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</si>
  <si>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</si>
  <si>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</si>
  <si>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</si>
  <si>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</si>
  <si>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</si>
  <si>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</si>
  <si>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</si>
  <si>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</si>
  <si>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</si>
  <si>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</si>
  <si>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</si>
  <si>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</si>
  <si>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</si>
  <si>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</si>
  <si>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</si>
  <si>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</si>
  <si>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</si>
  <si>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</si>
  <si>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</si>
  <si>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</si>
  <si>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</si>
  <si>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</si>
  <si>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</si>
  <si>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</si>
  <si>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</si>
  <si>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</si>
  <si>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</si>
  <si>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</si>
  <si>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</si>
  <si>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</si>
  <si>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</si>
  <si>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</si>
  <si>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</si>
  <si>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</si>
  <si>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</si>
  <si>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</si>
  <si>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</si>
  <si>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</si>
  <si>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</si>
  <si>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</si>
  <si>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</si>
  <si>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</si>
  <si>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</si>
  <si>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</si>
  <si>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</si>
  <si>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</si>
  <si>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</si>
  <si>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</si>
  <si>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</si>
  <si>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</si>
  <si>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</si>
  <si>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</si>
  <si>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</si>
  <si>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</si>
  <si>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</si>
  <si>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</si>
  <si>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</si>
  <si>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</si>
  <si>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</si>
  <si>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</si>
  <si>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</si>
  <si>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</si>
  <si>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</si>
  <si>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</si>
  <si>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</si>
  <si>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</si>
  <si>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</si>
  <si>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</si>
  <si>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</si>
  <si>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</si>
  <si>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</si>
  <si>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</si>
  <si>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</si>
  <si>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</si>
  <si>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</si>
  <si>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</si>
  <si>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</si>
  <si>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</si>
  <si>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</si>
  <si>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</si>
  <si>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</si>
  <si>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</si>
  <si>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</si>
  <si>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</si>
  <si>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</si>
  <si>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</si>
  <si>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</si>
  <si>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</si>
  <si>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</si>
  <si>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</si>
  <si>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</si>
  <si>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</si>
  <si>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</si>
  <si>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</si>
  <si>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</si>
  <si>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</si>
  <si>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</si>
  <si>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</si>
  <si>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</si>
  <si>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</si>
  <si>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</si>
  <si>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</si>
  <si>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</si>
  <si>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</si>
  <si>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</si>
  <si>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</si>
  <si>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</si>
  <si>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</si>
  <si>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</si>
  <si>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</si>
  <si>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</si>
  <si>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</si>
  <si>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</si>
  <si>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</si>
  <si>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</si>
  <si>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</si>
  <si>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</si>
  <si>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</si>
  <si>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</si>
  <si>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</si>
  <si>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</si>
  <si>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</si>
  <si>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</si>
  <si>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</si>
  <si>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</si>
  <si>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</si>
  <si>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</si>
  <si>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</si>
  <si>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</si>
  <si>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</si>
  <si>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</si>
  <si>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</si>
  <si>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</si>
  <si>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</si>
  <si>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</si>
  <si>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</si>
  <si>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</si>
  <si>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</si>
  <si>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</si>
  <si>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</si>
  <si>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</si>
  <si>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</si>
  <si>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</si>
  <si>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</si>
  <si>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</si>
  <si>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</si>
  <si>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</si>
  <si>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</si>
  <si>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</si>
  <si>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</si>
  <si>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</si>
  <si>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</si>
  <si>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</si>
  <si>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</si>
  <si>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</si>
  <si>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</si>
  <si>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</si>
  <si>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</si>
  <si>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</si>
  <si>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</si>
  <si>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</si>
  <si>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</si>
  <si>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</si>
  <si>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</si>
  <si>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</si>
  <si>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</si>
  <si>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</si>
  <si>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</si>
  <si>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</si>
  <si>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</si>
  <si>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</si>
  <si>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</si>
  <si>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</si>
  <si>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</si>
  <si>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</si>
  <si>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</si>
  <si>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</si>
  <si>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</si>
  <si>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</si>
  <si>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</si>
  <si>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</si>
  <si>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</si>
  <si>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</si>
  <si>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</si>
  <si>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</si>
  <si>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</si>
  <si>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</si>
  <si>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</si>
  <si>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</si>
  <si>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</si>
  <si>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</si>
  <si>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</si>
  <si>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</si>
  <si>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</si>
  <si>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</si>
  <si>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</si>
  <si>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</si>
  <si>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</si>
  <si>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</si>
  <si>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</si>
  <si>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</si>
  <si>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</si>
  <si>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</si>
  <si>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</si>
  <si>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</si>
  <si>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</si>
  <si>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</si>
  <si>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</si>
  <si>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</si>
  <si>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</si>
  <si>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</si>
  <si>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</si>
  <si>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</si>
  <si>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</si>
  <si>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</si>
  <si>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</si>
  <si>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</si>
  <si>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</si>
  <si>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</si>
  <si>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</si>
  <si>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</si>
  <si>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</si>
  <si>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</si>
  <si>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</si>
  <si>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</si>
  <si>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</si>
  <si>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</si>
  <si>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</si>
  <si>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</si>
  <si>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</si>
  <si>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</si>
  <si>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</si>
  <si>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</si>
  <si>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</si>
  <si>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</si>
  <si>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</si>
  <si>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</si>
  <si>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</si>
  <si>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</si>
  <si>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</si>
  <si>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</si>
  <si>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</si>
  <si>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</si>
  <si>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</si>
  <si>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</si>
  <si>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</si>
  <si>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</si>
  <si>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</si>
  <si>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</si>
  <si>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</si>
  <si>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</si>
  <si>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</si>
  <si>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</si>
  <si>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</si>
  <si>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</si>
  <si>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</si>
  <si>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</si>
  <si>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</si>
  <si>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</si>
  <si>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</si>
  <si>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</si>
  <si>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</si>
  <si>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</si>
  <si>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</si>
  <si>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</si>
  <si>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</si>
  <si>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</si>
  <si>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</si>
  <si>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</si>
  <si>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</si>
  <si>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</si>
  <si>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</si>
  <si>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</si>
  <si>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</si>
  <si>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</si>
  <si>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</si>
  <si>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</si>
  <si>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</si>
  <si>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</si>
  <si>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</si>
  <si>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</si>
  <si>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</si>
  <si>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</si>
  <si>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</si>
  <si>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</si>
  <si>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</si>
  <si>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</si>
  <si>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</si>
  <si>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</si>
  <si>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</si>
  <si>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</si>
  <si>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</si>
  <si>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</si>
  <si>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</si>
  <si>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</si>
  <si>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</si>
  <si>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</si>
  <si>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</si>
  <si>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</si>
  <si>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</si>
  <si>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</si>
  <si>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</si>
  <si>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</si>
  <si>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</si>
  <si>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</si>
  <si>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</si>
  <si>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</si>
  <si>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</si>
  <si>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</si>
  <si>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</si>
  <si>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</si>
  <si>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</si>
  <si>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</si>
  <si>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</si>
  <si>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</si>
  <si>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</si>
  <si>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</si>
  <si>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</si>
  <si>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</si>
  <si>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</si>
  <si>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</si>
  <si>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</si>
  <si>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</si>
  <si>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</si>
  <si>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</si>
  <si>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</si>
  <si>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</si>
  <si>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</si>
  <si>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</si>
  <si>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</si>
  <si>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</si>
  <si>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</si>
  <si>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</si>
  <si>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</si>
  <si>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</si>
  <si>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</si>
  <si>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</si>
  <si>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</si>
  <si>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</si>
  <si>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</si>
  <si>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</si>
  <si>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</si>
  <si>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</si>
  <si>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</si>
  <si>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</si>
  <si>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</si>
  <si>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</si>
  <si>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</si>
  <si>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</si>
  <si>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</si>
  <si>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</si>
  <si>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</si>
  <si>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</si>
  <si>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</si>
  <si>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</si>
  <si>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</si>
  <si>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</si>
  <si>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</si>
  <si>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</si>
  <si>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</si>
  <si>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</si>
  <si>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</si>
  <si>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</si>
  <si>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</si>
  <si>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</si>
  <si>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</si>
  <si>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</si>
  <si>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</si>
  <si>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</si>
  <si>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</si>
  <si>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</si>
  <si>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</si>
  <si>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</si>
  <si>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</si>
  <si>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</si>
  <si>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</si>
  <si>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</si>
  <si>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</si>
  <si>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</si>
  <si>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</si>
  <si>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</si>
  <si>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</si>
  <si>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</si>
  <si>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</si>
  <si>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</si>
  <si>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</si>
  <si>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</si>
  <si>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</si>
  <si>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</si>
  <si>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</si>
  <si>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</si>
  <si>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</si>
  <si>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</si>
  <si>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</si>
  <si>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</si>
  <si>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</si>
  <si>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</si>
  <si>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</si>
  <si>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</si>
  <si>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</si>
  <si>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</si>
  <si>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</si>
  <si>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</si>
  <si>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</si>
  <si>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</si>
  <si>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</si>
  <si>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</si>
  <si>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</si>
  <si>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</si>
  <si>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</si>
  <si>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</si>
  <si>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</si>
  <si>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</si>
  <si>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</si>
  <si>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</si>
  <si>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</si>
  <si>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</si>
  <si>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</si>
  <si>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</si>
  <si>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</si>
  <si>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</si>
  <si>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</si>
  <si>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</si>
  <si>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</si>
  <si>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</si>
  <si>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</si>
  <si>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</si>
  <si>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</si>
  <si>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</si>
  <si>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</si>
  <si>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</si>
  <si>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</si>
  <si>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</si>
  <si>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</si>
  <si>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</si>
  <si>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</si>
  <si>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</si>
  <si>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</si>
  <si>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</si>
  <si>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</si>
  <si>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</si>
  <si>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</si>
  <si>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</si>
  <si>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</si>
  <si>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</si>
  <si>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</si>
  <si>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</si>
  <si>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</si>
  <si>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</si>
  <si>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</si>
  <si>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</si>
  <si>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</si>
  <si>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</si>
  <si>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</si>
  <si>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</si>
  <si>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</si>
  <si>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</si>
  <si>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</si>
  <si>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</si>
  <si>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</si>
  <si>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</si>
  <si>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</si>
  <si>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</si>
  <si>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</si>
  <si>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</si>
  <si>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</si>
  <si>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</si>
  <si>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</si>
  <si>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</si>
  <si>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</si>
  <si>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</si>
  <si>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</si>
  <si>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</si>
  <si>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</si>
  <si>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</si>
  <si>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</si>
  <si>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</si>
  <si>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</si>
  <si>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</si>
  <si>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</si>
  <si>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</si>
  <si>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</si>
  <si>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</si>
  <si>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</si>
  <si>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</si>
  <si>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</si>
  <si>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</si>
  <si>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</si>
  <si>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</si>
  <si>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</si>
  <si>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</si>
  <si>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</si>
  <si>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</si>
  <si>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</si>
  <si>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</si>
  <si>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</si>
  <si>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</si>
  <si>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</si>
  <si>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</si>
  <si>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</si>
  <si>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</si>
  <si>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</si>
  <si>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</si>
  <si>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</si>
  <si>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</si>
  <si>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</si>
  <si>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</si>
  <si>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</si>
  <si>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</si>
  <si>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</si>
  <si>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</si>
  <si>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</si>
  <si>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</si>
  <si>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</si>
  <si>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</si>
  <si>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</si>
  <si>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</si>
  <si>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</si>
  <si>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</si>
  <si>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</si>
  <si>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</si>
  <si>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</si>
  <si>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</si>
  <si>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</si>
  <si>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</si>
  <si>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</si>
  <si>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</si>
  <si>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</si>
  <si>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</si>
  <si>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</si>
  <si>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</si>
  <si>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</si>
  <si>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</si>
  <si>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</si>
  <si>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</si>
  <si>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</si>
  <si>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</si>
  <si>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</si>
  <si>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</si>
  <si>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</si>
  <si>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</si>
  <si>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</si>
  <si>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</si>
  <si>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</si>
  <si>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</si>
  <si>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</si>
  <si>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</si>
  <si>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</si>
  <si>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</si>
  <si>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</si>
  <si>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</si>
  <si>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</si>
  <si>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</si>
  <si>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</si>
  <si>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</si>
  <si>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</si>
  <si>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</si>
  <si>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</si>
  <si>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</si>
  <si>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</si>
  <si>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</si>
  <si>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</si>
  <si>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</si>
  <si>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</si>
  <si>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</si>
  <si>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</si>
  <si>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</si>
  <si>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</si>
  <si>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</si>
  <si>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</si>
  <si>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</si>
  <si>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</si>
  <si>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</si>
  <si>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</si>
  <si>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</si>
  <si>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</si>
  <si>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</si>
  <si>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</si>
  <si>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</si>
  <si>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</si>
  <si>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</si>
  <si>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</si>
  <si>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</si>
  <si>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</si>
  <si>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</si>
  <si>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</si>
  <si>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</si>
  <si>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</si>
  <si>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</si>
  <si>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</si>
  <si>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</si>
  <si>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</si>
  <si>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</si>
  <si>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</si>
  <si>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</si>
  <si>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</si>
  <si>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</si>
  <si>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</si>
  <si>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</si>
  <si>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</si>
  <si>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</si>
  <si>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</si>
  <si>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</si>
  <si>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</si>
  <si>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</si>
  <si>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</si>
  <si>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</si>
  <si>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</si>
  <si>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</si>
  <si>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</si>
  <si>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</si>
  <si>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</si>
  <si>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</si>
  <si>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</si>
  <si>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</si>
  <si>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</si>
  <si>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</si>
  <si>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</si>
  <si>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</si>
  <si>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</si>
  <si>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</si>
  <si>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</si>
  <si>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</si>
  <si>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</si>
  <si>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</si>
  <si>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</si>
  <si>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</si>
  <si>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</si>
  <si>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</si>
  <si>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</si>
  <si>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</si>
  <si>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</si>
  <si>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</si>
  <si>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</si>
  <si>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</si>
  <si>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</si>
  <si>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</si>
  <si>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</si>
  <si>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</si>
  <si>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</si>
  <si>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</si>
  <si>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</si>
  <si>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</si>
  <si>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</si>
  <si>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</si>
  <si>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</si>
  <si>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</si>
  <si>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</si>
  <si>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</si>
  <si>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</si>
  <si>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</si>
  <si>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</si>
  <si>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</si>
  <si>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</si>
  <si>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</si>
  <si>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</si>
  <si>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</si>
  <si>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</si>
  <si>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</si>
  <si>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</si>
  <si>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</si>
  <si>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</si>
  <si>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</si>
  <si>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</si>
  <si>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</si>
  <si>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</si>
  <si>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</si>
  <si>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</si>
  <si>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</si>
  <si>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</si>
  <si>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</si>
  <si>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</si>
  <si>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</si>
  <si>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</si>
  <si>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</si>
  <si>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</si>
  <si>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</si>
  <si>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</si>
  <si>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</si>
  <si>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</si>
  <si>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</si>
  <si>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</si>
  <si>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</si>
  <si>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</si>
  <si>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</si>
  <si>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</si>
  <si>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</si>
  <si>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</si>
  <si>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</si>
  <si>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</si>
  <si>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</si>
  <si>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</si>
  <si>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</si>
  <si>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</si>
  <si>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</si>
  <si>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</si>
  <si>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</si>
  <si>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</si>
  <si>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</si>
  <si>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</si>
  <si>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</si>
  <si>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</si>
  <si>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</si>
  <si>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</si>
  <si>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</si>
  <si>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</si>
  <si>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</si>
  <si>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</si>
  <si>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</si>
  <si>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</si>
  <si>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</si>
  <si>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</si>
  <si>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</si>
  <si>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</si>
  <si>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</si>
  <si>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</si>
  <si>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</si>
  <si>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</si>
  <si>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</si>
  <si>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</si>
  <si>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</si>
  <si>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</si>
  <si>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</si>
  <si>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</si>
  <si>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</si>
  <si>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</si>
  <si>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</si>
  <si>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</si>
  <si>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</si>
  <si>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</si>
  <si>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</si>
  <si>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</si>
  <si>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</si>
  <si>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</si>
  <si>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</si>
  <si>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</si>
  <si>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</si>
  <si>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</si>
  <si>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</si>
  <si>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</si>
  <si>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</si>
  <si>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</si>
  <si>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</si>
  <si>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</si>
  <si>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</si>
  <si>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</si>
  <si>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</si>
  <si>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</si>
  <si>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</si>
  <si>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</si>
  <si>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</si>
  <si>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</si>
  <si>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</si>
  <si>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</si>
  <si>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</si>
  <si>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</si>
  <si>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</si>
  <si>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</si>
  <si>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</si>
  <si>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</si>
  <si>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</si>
  <si>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</si>
  <si>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</si>
  <si>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</si>
  <si>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</si>
  <si>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</si>
  <si>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</si>
  <si>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</si>
  <si>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</si>
  <si>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</si>
  <si>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</si>
  <si>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</si>
  <si>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</si>
  <si>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</si>
  <si>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</si>
  <si>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</si>
  <si>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</si>
  <si>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</si>
  <si>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</si>
  <si>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</si>
  <si>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</si>
  <si>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</si>
  <si>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</si>
  <si>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</si>
  <si>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</si>
  <si>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</si>
  <si>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</si>
  <si>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</si>
  <si>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</si>
  <si>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</si>
  <si>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</si>
  <si>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</si>
  <si>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</si>
  <si>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</si>
  <si>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</si>
  <si>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</si>
  <si>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</si>
  <si>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</si>
  <si>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</si>
  <si>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</si>
  <si>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</si>
  <si>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</si>
  <si>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</si>
  <si>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</si>
  <si>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</si>
  <si>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</si>
  <si>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</si>
  <si>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</si>
  <si>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</si>
  <si>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</si>
  <si>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</si>
  <si>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</si>
  <si>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</si>
  <si>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</si>
  <si>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</si>
  <si>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</si>
  <si>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</si>
  <si>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</si>
  <si>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</si>
  <si>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</si>
  <si>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</si>
  <si>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</si>
  <si>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</si>
  <si>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</si>
  <si>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</si>
  <si>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</si>
  <si>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</si>
  <si>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</si>
  <si>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</si>
  <si>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</si>
  <si>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</si>
  <si>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</si>
  <si>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</si>
  <si>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</si>
  <si>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</si>
  <si>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</si>
  <si>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</si>
  <si>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</si>
  <si>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</si>
  <si>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</si>
  <si>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</si>
  <si>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</si>
  <si>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</si>
  <si>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</si>
  <si>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</si>
  <si>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</si>
  <si>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</si>
  <si>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</si>
  <si>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</si>
  <si>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</si>
  <si>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</si>
  <si>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</si>
  <si>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</si>
  <si>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</si>
  <si>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</si>
  <si>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</si>
  <si>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</si>
  <si>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</si>
  <si>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</si>
  <si>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</si>
  <si>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</si>
  <si>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</si>
  <si>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</si>
  <si>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</si>
  <si>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</si>
  <si>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</si>
  <si>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</si>
  <si>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</si>
  <si>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</si>
  <si>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</si>
  <si>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</si>
  <si>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</si>
  <si>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</si>
  <si>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</si>
  <si>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</si>
  <si>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</si>
  <si>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</si>
  <si>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</si>
  <si>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</si>
  <si>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</si>
  <si>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</si>
  <si>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</si>
  <si>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</si>
  <si>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</si>
  <si>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</si>
  <si>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</si>
  <si>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</si>
  <si>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</si>
  <si>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</si>
  <si>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</si>
  <si>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</si>
  <si>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</si>
  <si>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</si>
  <si>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</si>
  <si>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</si>
  <si>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</si>
  <si>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</si>
  <si>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</si>
  <si>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</si>
  <si>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</si>
  <si>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</si>
  <si>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</si>
  <si>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</si>
  <si>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</si>
  <si>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</si>
  <si>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</si>
  <si>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</si>
  <si>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</si>
  <si>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</si>
  <si>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</si>
  <si>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</si>
  <si>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</si>
  <si>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</si>
  <si>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</si>
  <si>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</si>
  <si>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</si>
  <si>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</si>
  <si>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</si>
  <si>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</si>
  <si>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</si>
  <si>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</si>
  <si>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</si>
  <si>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</si>
  <si>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</si>
  <si>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</si>
  <si>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</si>
  <si>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</si>
  <si>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</si>
  <si>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</si>
  <si>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</si>
  <si>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</si>
  <si>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</si>
  <si>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</si>
  <si>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</si>
  <si>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</si>
  <si>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</si>
  <si>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</si>
  <si>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</si>
  <si>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</si>
  <si>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</si>
  <si>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</si>
  <si>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</si>
  <si>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</si>
  <si>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</si>
  <si>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</si>
  <si>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</si>
  <si>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</si>
  <si>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</si>
  <si>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</si>
  <si>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</si>
  <si>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</si>
  <si>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</si>
  <si>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</si>
  <si>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</si>
  <si>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</si>
  <si>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</si>
  <si>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</si>
  <si>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</si>
  <si>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</si>
  <si>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</si>
  <si>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</si>
  <si>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</si>
  <si>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</si>
  <si>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</si>
  <si>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</si>
  <si>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</si>
  <si>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</si>
  <si>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</si>
  <si>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</si>
  <si>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</si>
  <si>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</si>
  <si>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</si>
  <si>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</si>
  <si>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</si>
  <si>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</si>
  <si>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</si>
  <si>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</si>
  <si>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</si>
  <si>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</si>
  <si>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</si>
  <si>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</si>
  <si>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</si>
  <si>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</si>
  <si>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</si>
  <si>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</si>
  <si>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</si>
  <si>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</si>
  <si>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</si>
  <si>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</si>
  <si>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</si>
  <si>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</si>
  <si>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</si>
  <si>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</si>
  <si>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</si>
  <si>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</si>
  <si>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</si>
  <si>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</si>
  <si>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</si>
  <si>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</si>
  <si>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</si>
  <si>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</si>
  <si>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</si>
  <si>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</si>
  <si>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</si>
  <si>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</si>
  <si>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</si>
  <si>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</si>
  <si>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</si>
  <si>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</si>
  <si>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</si>
  <si>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</si>
  <si>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</si>
  <si>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</si>
  <si>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</si>
  <si>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</si>
  <si>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</si>
  <si>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</si>
  <si>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</si>
  <si>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</si>
  <si>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</si>
  <si>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</si>
  <si>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</si>
  <si>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</si>
  <si>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</si>
  <si>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</si>
  <si>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</si>
  <si>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</si>
  <si>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</si>
  <si>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</si>
  <si>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</si>
  <si>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</si>
  <si>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</si>
  <si>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</si>
  <si>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</si>
  <si>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</si>
  <si>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</si>
  <si>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</si>
  <si>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</si>
  <si>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</si>
  <si>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</si>
  <si>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</si>
  <si>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</si>
  <si>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</si>
  <si>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</si>
  <si>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</si>
  <si>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</si>
  <si>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</si>
  <si>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</si>
  <si>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</si>
  <si>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</si>
  <si>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</si>
  <si>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</si>
  <si>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</si>
  <si>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</si>
  <si>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</si>
  <si>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</si>
  <si>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</si>
  <si>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</si>
  <si>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</si>
  <si>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</si>
  <si>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</si>
  <si>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</si>
  <si>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</si>
  <si>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</si>
  <si>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</si>
  <si>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</si>
  <si>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</si>
  <si>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</si>
  <si>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</si>
  <si>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</si>
  <si>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</si>
  <si>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</si>
  <si>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</si>
  <si>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</si>
  <si>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</si>
  <si>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</si>
  <si>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</si>
  <si>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</si>
  <si>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</si>
  <si>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</si>
  <si>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</si>
  <si>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</si>
  <si>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</si>
  <si>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</si>
  <si>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</si>
  <si>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</si>
  <si>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</si>
  <si>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</si>
  <si>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</si>
  <si>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</si>
  <si>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</si>
  <si>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</si>
  <si>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</si>
  <si>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</si>
  <si>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</si>
  <si>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</si>
  <si>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</si>
  <si>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</si>
  <si>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</si>
  <si>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</si>
  <si>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</si>
  <si>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</si>
  <si>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</si>
  <si>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</si>
  <si>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</si>
  <si>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</si>
  <si>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</si>
  <si>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</si>
  <si>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</si>
  <si>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</si>
  <si>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</si>
  <si>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</si>
  <si>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</si>
  <si>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</si>
  <si>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</si>
  <si>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</si>
  <si>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</si>
  <si>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</si>
  <si>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</si>
  <si>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</si>
  <si>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</si>
  <si>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</si>
  <si>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</si>
  <si>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</si>
  <si>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</si>
  <si>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</si>
  <si>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</si>
  <si>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</si>
  <si>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</si>
  <si>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</si>
  <si>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</si>
  <si>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</si>
  <si>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</si>
  <si>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</si>
  <si>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</si>
  <si>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</si>
  <si>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</si>
  <si>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</si>
  <si>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</si>
  <si>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</si>
  <si>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</si>
  <si>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</si>
  <si>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</si>
  <si>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</si>
  <si>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</si>
  <si>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</si>
  <si>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</si>
  <si>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</si>
  <si>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</si>
  <si>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</si>
  <si>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</si>
  <si>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</si>
  <si>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</si>
  <si>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</si>
  <si>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</si>
  <si>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</si>
  <si>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</si>
  <si>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</si>
  <si>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</si>
  <si>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</si>
  <si>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</si>
  <si>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</si>
  <si>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</si>
  <si>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</si>
  <si>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</si>
  <si>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</si>
  <si>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</si>
  <si>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</si>
  <si>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</si>
  <si>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</si>
  <si>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</si>
  <si>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</si>
  <si>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</si>
  <si>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</si>
  <si>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</si>
  <si>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</si>
  <si>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</si>
  <si>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</si>
  <si>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</si>
  <si>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</si>
  <si>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</si>
  <si>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</si>
  <si>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</si>
  <si>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</si>
  <si>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</si>
  <si>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</si>
  <si>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</si>
  <si>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</si>
  <si>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</si>
  <si>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</si>
  <si>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</si>
  <si>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</si>
  <si>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</si>
  <si>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</si>
  <si>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</si>
  <si>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</si>
  <si>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</si>
  <si>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</si>
  <si>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</si>
  <si>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</si>
  <si>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</si>
  <si>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</si>
  <si>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</si>
  <si>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</si>
  <si>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</si>
  <si>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</si>
  <si>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</si>
  <si>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</si>
  <si>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</si>
  <si>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</si>
  <si>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</si>
  <si>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</si>
  <si>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</si>
  <si>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</si>
  <si>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</si>
  <si>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</si>
  <si>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</si>
  <si>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</si>
  <si>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</si>
  <si>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</si>
  <si>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</si>
  <si>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</si>
  <si>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</si>
  <si>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</si>
  <si>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</si>
  <si>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</si>
  <si>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</si>
  <si>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</si>
  <si>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</si>
  <si>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</si>
  <si>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</si>
  <si>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</si>
  <si>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</si>
  <si>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</si>
  <si>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</si>
  <si>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</si>
  <si>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</si>
  <si>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</si>
  <si>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</si>
  <si>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</si>
  <si>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</si>
  <si>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</si>
  <si>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</si>
  <si>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</si>
  <si>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</si>
  <si>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</si>
  <si>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</si>
  <si>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</si>
  <si>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</si>
  <si>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</si>
  <si>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</si>
  <si>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</si>
  <si>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</si>
  <si>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</si>
  <si>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</si>
  <si>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</si>
  <si>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</si>
  <si>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</si>
  <si>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</si>
  <si>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</si>
  <si>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</si>
  <si>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</si>
  <si>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</si>
  <si>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</si>
  <si>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</si>
  <si>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</si>
  <si>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</si>
  <si>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</si>
  <si>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</si>
  <si>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</si>
  <si>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</si>
  <si>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</si>
  <si>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</si>
  <si>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</si>
  <si>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</si>
  <si>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</si>
  <si>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</si>
  <si>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</si>
  <si>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</si>
  <si>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</si>
  <si>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</si>
  <si>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</si>
  <si>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</si>
  <si>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</si>
  <si>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</si>
  <si>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</si>
  <si>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</si>
  <si>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</si>
  <si>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</si>
  <si>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</si>
  <si>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</si>
  <si>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</si>
  <si>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</si>
  <si>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</si>
  <si>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</si>
  <si>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</si>
  <si>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</si>
  <si>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</si>
  <si>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</si>
  <si>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</si>
  <si>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</si>
  <si>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</si>
  <si>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</si>
  <si>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</si>
  <si>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</si>
  <si>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</si>
  <si>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</si>
  <si>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</si>
  <si>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</si>
  <si>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</si>
  <si>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</si>
  <si>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</si>
  <si>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</si>
  <si>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</si>
  <si>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</si>
  <si>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</si>
  <si>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</si>
  <si>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</si>
  <si>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</si>
  <si>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</si>
  <si>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</si>
  <si>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</si>
  <si>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</si>
  <si>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</si>
  <si>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</si>
  <si>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</si>
  <si>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</si>
  <si>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</si>
  <si>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</si>
  <si>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</si>
  <si>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</si>
  <si>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</si>
  <si>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</si>
  <si>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</si>
  <si>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</si>
  <si>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</si>
  <si>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</si>
  <si>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</si>
  <si>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</si>
  <si>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</si>
  <si>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</si>
  <si>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</si>
  <si>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</si>
  <si>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</si>
  <si>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</si>
  <si>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</si>
  <si>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</si>
  <si>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</si>
  <si>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</si>
  <si>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</si>
  <si>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</si>
  <si>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</si>
  <si>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</si>
  <si>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</si>
  <si>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</si>
  <si>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</si>
  <si>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</si>
  <si>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</si>
  <si>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</si>
  <si>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</si>
  <si>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</si>
  <si>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</si>
  <si>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</si>
  <si>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</si>
  <si>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</si>
  <si>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</si>
  <si>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</si>
  <si>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</si>
  <si>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</si>
  <si>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</si>
  <si>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</si>
  <si>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</si>
  <si>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</si>
  <si>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</si>
  <si>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</si>
  <si>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</si>
  <si>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</si>
  <si>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</si>
  <si>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</si>
  <si>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</si>
  <si>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</si>
  <si>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</si>
  <si>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</si>
  <si>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</si>
  <si>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</si>
  <si>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</si>
  <si>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</si>
  <si>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</si>
  <si>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</si>
  <si>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</si>
  <si>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</si>
  <si>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</si>
  <si>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</si>
  <si>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</si>
  <si>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</si>
  <si>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</si>
  <si>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</si>
  <si>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</si>
  <si>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</si>
  <si>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</si>
  <si>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</si>
  <si>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</si>
  <si>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</si>
  <si>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</si>
  <si>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</si>
  <si>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</si>
  <si>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</si>
  <si>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</si>
  <si>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</si>
  <si>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</si>
  <si>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</si>
  <si>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</si>
  <si>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</si>
  <si>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</si>
  <si>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</si>
  <si>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</si>
  <si>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</si>
  <si>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</si>
  <si>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</si>
  <si>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</si>
  <si>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</si>
  <si>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</si>
  <si>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</si>
  <si>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</si>
  <si>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</si>
  <si>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</si>
  <si>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</si>
  <si>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</si>
  <si>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</si>
  <si>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</si>
  <si>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</si>
  <si>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</si>
  <si>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</si>
  <si>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</si>
  <si>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</si>
  <si>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</si>
  <si>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</si>
  <si>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</si>
  <si>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</si>
  <si>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</si>
  <si>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</si>
  <si>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</si>
  <si>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</si>
  <si>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</si>
  <si>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</si>
  <si>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</si>
  <si>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</si>
  <si>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</si>
  <si>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</si>
  <si>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</si>
  <si>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</si>
  <si>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</si>
  <si>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</si>
  <si>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</si>
  <si>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</si>
  <si>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</si>
  <si>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</si>
  <si>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</si>
  <si>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</si>
  <si>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</si>
  <si>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</si>
  <si>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</si>
  <si>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</si>
  <si>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</si>
  <si>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</si>
  <si>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</si>
  <si>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</si>
  <si>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</si>
  <si>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</si>
  <si>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</si>
  <si>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</si>
  <si>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</si>
  <si>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</si>
  <si>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</si>
  <si>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</si>
  <si>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</si>
  <si>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</si>
  <si>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</si>
  <si>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</si>
  <si>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</si>
  <si>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</si>
  <si>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</si>
  <si>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</si>
  <si>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</si>
  <si>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</si>
  <si>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</si>
  <si>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</si>
  <si>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</si>
  <si>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</si>
  <si>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</si>
  <si>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</si>
  <si>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</si>
  <si>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</si>
  <si>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</si>
  <si>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</si>
  <si>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</si>
  <si>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</si>
  <si>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</si>
  <si>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</si>
  <si>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</si>
  <si>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</si>
  <si>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</si>
  <si>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</si>
  <si>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</si>
  <si>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</si>
  <si>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</si>
  <si>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</si>
  <si>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</si>
  <si>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</si>
  <si>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</si>
  <si>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</si>
  <si>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</si>
  <si>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</si>
  <si>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</si>
  <si>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</si>
  <si>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</si>
  <si>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</si>
  <si>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</si>
  <si>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</si>
  <si>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</si>
  <si>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</si>
  <si>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</si>
  <si>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</si>
  <si>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</si>
  <si>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</si>
  <si>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</si>
  <si>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</si>
  <si>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</si>
  <si>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</si>
  <si>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</si>
  <si>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</si>
  <si>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</si>
  <si>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</si>
  <si>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</si>
  <si>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</si>
  <si>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</si>
  <si>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</si>
  <si>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</si>
  <si>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</si>
  <si>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</si>
  <si>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</si>
  <si>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</si>
  <si>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</si>
  <si>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</si>
  <si>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</si>
  <si>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</si>
  <si>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</si>
  <si>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</si>
  <si>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</si>
  <si>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</si>
  <si>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</si>
  <si>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</si>
  <si>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</si>
  <si>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</si>
  <si>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</si>
  <si>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</si>
  <si>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</si>
  <si>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</si>
  <si>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</si>
  <si>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</si>
  <si>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</si>
  <si>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</si>
  <si>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</si>
  <si>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</si>
  <si>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</si>
  <si>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</si>
  <si>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</si>
  <si>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</si>
  <si>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</si>
  <si>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</si>
  <si>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</si>
  <si>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</si>
  <si>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</si>
  <si>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</si>
  <si>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</si>
  <si>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</si>
  <si>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</si>
  <si>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</si>
  <si>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</si>
  <si>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</si>
  <si>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</si>
  <si>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</si>
  <si>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</si>
  <si>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</si>
  <si>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</si>
  <si>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</si>
  <si>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</si>
  <si>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</si>
  <si>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</si>
  <si>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</si>
  <si>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</si>
  <si>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</si>
  <si>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</si>
  <si>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</si>
  <si>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</si>
  <si>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</si>
  <si>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</si>
  <si>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</si>
  <si>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</si>
  <si>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</si>
  <si>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</si>
  <si>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</si>
  <si>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</si>
  <si>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</si>
  <si>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</si>
  <si>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</si>
  <si>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</si>
  <si>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</si>
  <si>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</si>
  <si>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</si>
  <si>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</si>
  <si>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</si>
  <si>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</si>
  <si>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</si>
  <si>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</si>
  <si>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</si>
  <si>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</si>
  <si>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</si>
  <si>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</si>
  <si>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</si>
  <si>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</si>
  <si>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</si>
  <si>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</si>
  <si>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</si>
  <si>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</si>
  <si>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</si>
  <si>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</si>
  <si>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</si>
  <si>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</si>
  <si>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</si>
  <si>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</si>
  <si>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</si>
  <si>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</si>
  <si>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</si>
  <si>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</si>
  <si>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</si>
  <si>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</si>
  <si>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</si>
  <si>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</si>
  <si>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</si>
  <si>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</si>
  <si>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</si>
  <si>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</si>
  <si>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</si>
  <si>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</si>
  <si>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</si>
  <si>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</si>
  <si>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</si>
  <si>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</si>
  <si>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</si>
  <si>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</si>
  <si>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</si>
  <si>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</si>
  <si>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</si>
  <si>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</si>
  <si>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</si>
  <si>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</si>
  <si>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</si>
  <si>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</si>
  <si>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</si>
  <si>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</si>
  <si>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</si>
  <si>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</si>
  <si>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</si>
  <si>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</si>
  <si>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</si>
  <si>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</si>
  <si>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</si>
  <si>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</si>
  <si>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</si>
  <si>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</si>
  <si>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</si>
  <si>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</si>
  <si>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</si>
  <si>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</si>
  <si>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</si>
  <si>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</si>
  <si>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</si>
  <si>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</si>
  <si>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</si>
  <si>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</si>
  <si>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</si>
  <si>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</si>
  <si>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</si>
  <si>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</si>
  <si>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</si>
  <si>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</si>
  <si>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</si>
  <si>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</si>
  <si>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</si>
  <si>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</si>
  <si>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</si>
  <si>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</si>
  <si>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</si>
  <si>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</si>
  <si>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</si>
  <si>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</si>
  <si>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</si>
  <si>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</si>
  <si>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</si>
  <si>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</si>
  <si>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</si>
  <si>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</si>
  <si>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</si>
  <si>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</si>
  <si>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</si>
  <si>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</si>
  <si>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</si>
  <si>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</si>
  <si>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</si>
  <si>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</si>
  <si>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</si>
  <si>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</si>
  <si>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</si>
  <si>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</si>
  <si>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</si>
  <si>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</si>
  <si>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</si>
  <si>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</si>
  <si>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</si>
  <si>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</si>
  <si>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</si>
  <si>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</si>
  <si>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</si>
  <si>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</si>
  <si>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</si>
  <si>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</si>
  <si>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</si>
  <si>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</si>
  <si>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</si>
  <si>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</si>
  <si>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</si>
  <si>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</si>
  <si>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</si>
  <si>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</si>
  <si>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</si>
  <si>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</si>
  <si>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</si>
  <si>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</si>
  <si>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</si>
  <si>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</si>
  <si>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</si>
  <si>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</si>
  <si>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</si>
  <si>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</si>
  <si>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</si>
  <si>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</si>
  <si>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</si>
  <si>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</si>
  <si>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</si>
  <si>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</si>
  <si>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</si>
  <si>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</si>
  <si>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</si>
  <si>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</si>
  <si>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</si>
  <si>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</si>
  <si>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</si>
  <si>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</si>
  <si>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</si>
  <si>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</si>
  <si>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</si>
  <si>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</si>
  <si>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</si>
  <si>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</si>
  <si>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</si>
  <si>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</si>
  <si>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</si>
  <si>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</si>
  <si>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</si>
  <si>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</si>
  <si>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</si>
  <si>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</si>
  <si>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</si>
  <si>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</si>
  <si>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</si>
  <si>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</si>
  <si>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</si>
  <si>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</si>
  <si>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</si>
  <si>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</si>
  <si>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</si>
  <si>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</si>
  <si>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</si>
  <si>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</si>
  <si>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</si>
  <si>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</si>
  <si>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</si>
  <si>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</si>
  <si>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</si>
  <si>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</si>
  <si>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</si>
  <si>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</si>
  <si>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</si>
  <si>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</si>
  <si>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</si>
  <si>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</si>
  <si>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</si>
  <si>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</si>
  <si>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</si>
  <si>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</si>
  <si>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</si>
  <si>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</si>
  <si>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</si>
  <si>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</si>
  <si>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</si>
  <si>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</si>
  <si>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</si>
  <si>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</si>
  <si>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</si>
  <si>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</si>
  <si>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</si>
  <si>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</si>
  <si>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</si>
  <si>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</si>
  <si>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</si>
  <si>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</si>
  <si>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</si>
  <si>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</si>
  <si>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</si>
  <si>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</si>
  <si>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</si>
  <si>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</si>
  <si>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</si>
  <si>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</si>
  <si>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</si>
  <si>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</si>
  <si>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</si>
  <si>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</si>
  <si>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</si>
  <si>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</si>
  <si>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</si>
  <si>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</si>
  <si>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</si>
  <si>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</si>
  <si>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</si>
  <si>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</si>
  <si>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</si>
  <si>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</si>
  <si>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</si>
  <si>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</si>
  <si>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</si>
  <si>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</si>
  <si>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</si>
  <si>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</si>
  <si>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</si>
  <si>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</si>
  <si>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</si>
  <si>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</si>
  <si>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</si>
  <si>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</si>
  <si>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</si>
  <si>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</si>
  <si>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</si>
  <si>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</si>
  <si>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</si>
  <si>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</si>
  <si>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</si>
  <si>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</si>
  <si>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</si>
  <si>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</si>
  <si>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</si>
  <si>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</si>
  <si>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</si>
  <si>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</si>
  <si>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</si>
  <si>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</si>
  <si>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</si>
  <si>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</si>
  <si>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</si>
  <si>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</si>
  <si>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</si>
  <si>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</si>
  <si>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</si>
  <si>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</si>
  <si>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</si>
  <si>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</si>
  <si>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</si>
  <si>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</si>
  <si>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</si>
  <si>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</si>
  <si>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</si>
  <si>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</si>
  <si>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</si>
  <si>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</si>
  <si>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</si>
  <si>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</si>
  <si>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</si>
  <si>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</si>
  <si>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</si>
  <si>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</si>
  <si>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</si>
  <si>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</si>
  <si>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</si>
  <si>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</si>
  <si>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</si>
  <si>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</si>
  <si>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</si>
  <si>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</si>
  <si>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</si>
  <si>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</si>
  <si>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</si>
  <si>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</si>
  <si>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</si>
  <si>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</si>
  <si>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</si>
  <si>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</si>
  <si>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</si>
  <si>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</si>
  <si>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</si>
  <si>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</si>
  <si>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</si>
  <si>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</si>
  <si>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</si>
  <si>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</si>
  <si>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</si>
  <si>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</si>
  <si>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</si>
  <si>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</si>
  <si>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</si>
  <si>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</si>
  <si>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</si>
  <si>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</si>
  <si>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</si>
  <si>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</si>
  <si>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</si>
  <si>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</si>
  <si>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</si>
  <si>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</si>
  <si>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</si>
  <si>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</si>
  <si>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</si>
  <si>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</si>
  <si>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</si>
  <si>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</si>
  <si>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</si>
  <si>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</si>
  <si>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</si>
  <si>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</si>
  <si>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</si>
  <si>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</si>
  <si>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</si>
  <si>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</si>
  <si>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</si>
  <si>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</si>
  <si>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</si>
  <si>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</si>
  <si>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</si>
  <si>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</si>
  <si>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</si>
  <si>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</si>
  <si>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</si>
  <si>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</si>
  <si>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</si>
  <si>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</si>
  <si>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</si>
  <si>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</si>
  <si>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</si>
  <si>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</si>
  <si>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</si>
  <si>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</si>
  <si>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</si>
  <si>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</si>
  <si>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</si>
  <si>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</si>
  <si>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</si>
  <si>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</si>
  <si>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</si>
  <si>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</si>
  <si>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</si>
  <si>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</si>
  <si>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</si>
  <si>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</si>
  <si>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</si>
  <si>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</si>
  <si>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</si>
  <si>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</si>
  <si>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</si>
  <si>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</si>
  <si>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</si>
  <si>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</si>
  <si>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</si>
  <si>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</si>
  <si>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</si>
  <si>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</si>
  <si>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</si>
  <si>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</si>
  <si>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</si>
  <si>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</si>
  <si>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</si>
  <si>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</si>
  <si>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</si>
  <si>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</si>
  <si>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</si>
  <si>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</si>
  <si>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</si>
  <si>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</si>
  <si>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</si>
  <si>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</si>
  <si>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</si>
  <si>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</si>
  <si>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</si>
  <si>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</si>
  <si>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</si>
  <si>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</si>
  <si>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</si>
  <si>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</si>
  <si>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</si>
  <si>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</si>
  <si>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</si>
  <si>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</si>
  <si>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</si>
  <si>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</si>
  <si>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</si>
  <si>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</si>
  <si>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</si>
  <si>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</si>
  <si>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</si>
  <si>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</si>
  <si>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</si>
  <si>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</si>
  <si>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</si>
  <si>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</si>
  <si>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</si>
  <si>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</si>
  <si>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</si>
  <si>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</si>
  <si>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</si>
  <si>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</si>
  <si>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</si>
  <si>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</si>
  <si>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</si>
  <si>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</si>
  <si>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</si>
  <si>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</si>
  <si>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</si>
  <si>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</si>
  <si>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</si>
  <si>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</si>
  <si>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</si>
  <si>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</si>
  <si>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</si>
  <si>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</si>
  <si>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</si>
  <si>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</si>
  <si>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</si>
  <si>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</si>
  <si>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</si>
  <si>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</si>
  <si>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</si>
  <si>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</si>
  <si>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</si>
  <si>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</si>
  <si>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</si>
  <si>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</si>
  <si>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</si>
  <si>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</si>
  <si>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</si>
  <si>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</si>
  <si>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</si>
  <si>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</si>
  <si>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</si>
  <si>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</si>
  <si>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</si>
  <si>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</si>
  <si>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</si>
  <si>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</si>
  <si>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</si>
  <si>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</si>
  <si>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</si>
  <si>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</si>
  <si>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</si>
  <si>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</si>
  <si>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</si>
  <si>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</si>
  <si>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</si>
  <si>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</si>
  <si>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</si>
  <si>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</si>
  <si>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</si>
  <si>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</si>
  <si>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</si>
  <si>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</si>
  <si>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</si>
  <si>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</si>
  <si>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</si>
  <si>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</si>
  <si>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</si>
  <si>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</si>
  <si>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</si>
  <si>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</si>
  <si>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</si>
  <si>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</si>
  <si>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</si>
  <si>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</si>
  <si>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</si>
  <si>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</si>
  <si>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</si>
  <si>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</si>
  <si>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</si>
  <si>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</si>
  <si>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</si>
  <si>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</si>
  <si>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</si>
  <si>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</si>
  <si>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</si>
  <si>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</si>
  <si>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</si>
  <si>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</si>
  <si>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</si>
  <si>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</si>
  <si>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</si>
  <si>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</si>
  <si>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</si>
  <si>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</si>
  <si>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</si>
  <si>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</si>
  <si>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</si>
  <si>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</si>
  <si>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</si>
  <si>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</si>
  <si>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</si>
  <si>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</si>
  <si>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</si>
  <si>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</si>
  <si>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</si>
  <si>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</si>
  <si>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</si>
  <si>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</si>
  <si>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</si>
  <si>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</si>
  <si>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</si>
  <si>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</si>
  <si>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</si>
  <si>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</si>
  <si>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</si>
  <si>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</si>
  <si>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</si>
  <si>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</si>
  <si>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</si>
  <si>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</si>
  <si>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</si>
  <si>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</si>
  <si>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</si>
  <si>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</si>
  <si>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</si>
  <si>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</si>
  <si>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</si>
  <si>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</si>
  <si>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</si>
  <si>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</si>
  <si>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</si>
  <si>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</si>
  <si>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</si>
  <si>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</si>
  <si>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</si>
  <si>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</si>
  <si>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</si>
  <si>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</si>
  <si>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</si>
  <si>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</si>
  <si>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</si>
  <si>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</si>
  <si>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</si>
  <si>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</si>
  <si>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</si>
  <si>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</si>
  <si>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</si>
  <si>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</si>
  <si>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</si>
  <si>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</si>
  <si>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</si>
  <si>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</si>
  <si>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</si>
  <si>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</si>
  <si>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</si>
  <si>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</si>
  <si>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</si>
  <si>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</si>
  <si>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</si>
  <si>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</si>
  <si>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</si>
  <si>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</si>
  <si>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</si>
  <si>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</si>
  <si>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</si>
  <si>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</si>
  <si>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</si>
  <si>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</si>
  <si>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</si>
  <si>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</si>
  <si>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</si>
  <si>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</si>
  <si>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</si>
  <si>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</si>
  <si>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</si>
  <si>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</si>
  <si>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</si>
  <si>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</si>
  <si>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</si>
  <si>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</si>
  <si>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</si>
  <si>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</si>
  <si>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</si>
  <si>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</si>
  <si>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</si>
  <si>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</si>
  <si>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</si>
  <si>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</si>
  <si>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</si>
  <si>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</si>
  <si>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</si>
  <si>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</si>
  <si>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</si>
  <si>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</si>
  <si>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</si>
  <si>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</si>
  <si>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</si>
  <si>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</si>
  <si>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</si>
  <si>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</si>
  <si>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</si>
  <si>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</si>
  <si>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</si>
  <si>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</si>
  <si>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</si>
  <si>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</si>
  <si>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</si>
  <si>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</si>
  <si>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</si>
  <si>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</si>
  <si>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</si>
  <si>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</si>
  <si>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</si>
  <si>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</si>
  <si>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</si>
  <si>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</si>
  <si>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</si>
  <si>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</si>
  <si>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</si>
  <si>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</si>
  <si>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</si>
  <si>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</si>
  <si>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</si>
  <si>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</si>
  <si>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</si>
  <si>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</si>
  <si>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</si>
  <si>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</si>
  <si>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</si>
  <si>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</si>
  <si>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</si>
  <si>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</si>
  <si>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</si>
  <si>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</si>
  <si>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</si>
  <si>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</si>
  <si>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</si>
  <si>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</si>
  <si>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</si>
  <si>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</si>
  <si>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</si>
  <si>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</si>
  <si>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</si>
  <si>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</si>
  <si>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</si>
  <si>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</si>
  <si>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</si>
  <si>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</si>
  <si>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</si>
  <si>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</si>
  <si>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</si>
  <si>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</si>
  <si>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</si>
  <si>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</si>
  <si>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</si>
  <si>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</si>
  <si>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</si>
  <si>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</si>
  <si>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</si>
  <si>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</si>
  <si>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</si>
  <si>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</si>
  <si>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</si>
  <si>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</si>
  <si>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</si>
  <si>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</si>
  <si>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</si>
  <si>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</si>
  <si>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</si>
  <si>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</si>
  <si>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</si>
  <si>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</si>
  <si>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</si>
  <si>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</si>
  <si>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</si>
  <si>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</si>
  <si>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</si>
  <si>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</si>
  <si>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</si>
  <si>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</si>
  <si>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</si>
  <si>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</si>
  <si>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</si>
  <si>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</si>
  <si>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</si>
  <si>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</si>
  <si>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</si>
  <si>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</si>
  <si>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</si>
  <si>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</si>
  <si>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</si>
  <si>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</si>
  <si>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</si>
  <si>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</si>
  <si>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</si>
  <si>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</si>
  <si>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</si>
  <si>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</si>
  <si>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</si>
  <si>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</si>
  <si>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</si>
  <si>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</si>
  <si>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</si>
  <si>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</si>
  <si>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</si>
  <si>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</si>
  <si>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</si>
  <si>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</si>
  <si>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</si>
  <si>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</si>
  <si>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</si>
  <si>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</si>
  <si>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</si>
  <si>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</si>
  <si>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</si>
  <si>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</si>
  <si>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</si>
  <si>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</si>
  <si>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</si>
  <si>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</si>
  <si>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</si>
  <si>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</si>
  <si>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</si>
  <si>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</si>
  <si>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</si>
  <si>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</si>
  <si>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</si>
  <si>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</si>
  <si>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</si>
  <si>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</si>
  <si>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</si>
  <si>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</si>
  <si>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</si>
  <si>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</si>
  <si>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</si>
  <si>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</si>
  <si>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</si>
  <si>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</si>
  <si>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</si>
  <si>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</si>
  <si>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</si>
  <si>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</si>
  <si>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</si>
  <si>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</si>
  <si>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</si>
  <si>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</si>
  <si>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</si>
  <si>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</si>
  <si>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</si>
  <si>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</si>
  <si>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</si>
  <si>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</si>
  <si>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</si>
  <si>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</si>
  <si>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</si>
  <si>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</si>
  <si>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</si>
  <si>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</si>
  <si>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</si>
  <si>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</si>
  <si>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</si>
  <si>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</si>
  <si>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</si>
  <si>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</si>
  <si>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</si>
  <si>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</si>
  <si>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</si>
  <si>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</si>
  <si>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</si>
  <si>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</si>
  <si>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</si>
  <si>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</si>
  <si>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</si>
  <si>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</si>
  <si>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</si>
  <si>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</si>
  <si>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</si>
  <si>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</si>
  <si>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</si>
  <si>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</si>
  <si>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</si>
  <si>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</si>
  <si>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</si>
  <si>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</si>
  <si>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</si>
  <si>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</si>
  <si>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</si>
  <si>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</si>
  <si>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</si>
  <si>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</si>
  <si>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</si>
  <si>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</si>
  <si>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</si>
  <si>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</si>
  <si>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</si>
  <si>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</si>
  <si>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</si>
  <si>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</si>
  <si>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</si>
  <si>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</si>
  <si>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</si>
  <si>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</si>
  <si>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</si>
  <si>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</si>
  <si>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</si>
  <si>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</si>
  <si>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</si>
  <si>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</si>
  <si>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</si>
  <si>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</si>
  <si>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</si>
  <si>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</si>
  <si>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</si>
  <si>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</si>
  <si>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</si>
  <si>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</si>
  <si>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</si>
  <si>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</si>
  <si>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</si>
  <si>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</si>
  <si>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</si>
  <si>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</si>
  <si>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</si>
  <si>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</si>
  <si>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</si>
  <si>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</si>
  <si>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</si>
  <si>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</si>
  <si>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</si>
  <si>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</si>
  <si>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</si>
  <si>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</si>
  <si>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</si>
  <si>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</si>
  <si>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</si>
  <si>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</si>
  <si>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</si>
  <si>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</si>
  <si>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</si>
  <si>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</si>
  <si>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</si>
  <si>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</si>
  <si>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</si>
  <si>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</si>
  <si>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</si>
  <si>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</si>
  <si>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</si>
  <si>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</si>
  <si>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</si>
  <si>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</si>
  <si>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</si>
  <si>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</si>
  <si>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</si>
  <si>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</si>
  <si>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</si>
  <si>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</si>
  <si>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</si>
  <si>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</si>
  <si>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</si>
  <si>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</si>
  <si>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</si>
  <si>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</si>
  <si>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</si>
  <si>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</si>
  <si>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</si>
  <si>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</si>
  <si>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</si>
  <si>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</si>
  <si>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</si>
  <si>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</si>
  <si>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</si>
  <si>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</si>
  <si>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</si>
  <si>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</si>
  <si>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</si>
  <si>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</si>
  <si>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</si>
  <si>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</si>
  <si>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</si>
  <si>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</si>
  <si>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</si>
  <si>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</si>
  <si>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</si>
  <si>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</si>
  <si>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</si>
  <si>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</si>
  <si>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</si>
  <si>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</si>
  <si>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</si>
  <si>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</si>
  <si>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</si>
  <si>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</si>
  <si>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</si>
  <si>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</si>
  <si>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</si>
  <si>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</si>
  <si>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</si>
  <si>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</si>
  <si>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</si>
  <si>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</si>
  <si>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</si>
  <si>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</si>
  <si>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</si>
  <si>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</si>
  <si>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</si>
  <si>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</si>
  <si>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</si>
  <si>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</si>
  <si>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</si>
  <si>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</si>
  <si>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</si>
  <si>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</si>
  <si>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</si>
  <si>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</si>
  <si>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</si>
  <si>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</si>
  <si>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</si>
  <si>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</si>
  <si>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</si>
  <si>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</si>
  <si>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</si>
  <si>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</si>
  <si>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</si>
  <si>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</si>
  <si>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</si>
  <si>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</si>
  <si>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</si>
  <si>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</si>
  <si>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</si>
  <si>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</si>
  <si>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</si>
  <si>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</si>
  <si>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</si>
  <si>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</si>
  <si>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</si>
  <si>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</si>
  <si>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</si>
  <si>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</si>
  <si>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</si>
  <si>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</si>
  <si>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</si>
  <si>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</si>
  <si>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</si>
  <si>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</si>
  <si>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</si>
  <si>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</si>
  <si>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</si>
  <si>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</si>
  <si>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</si>
  <si>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</si>
  <si>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</si>
  <si>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</si>
  <si>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</si>
  <si>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</si>
  <si>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</si>
  <si>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</si>
  <si>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</si>
  <si>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</si>
  <si>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</si>
  <si>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</si>
  <si>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</si>
  <si>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</si>
  <si>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</si>
  <si>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</si>
  <si>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</si>
  <si>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</si>
  <si>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</si>
  <si>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</si>
  <si>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</si>
  <si>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</si>
  <si>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</si>
  <si>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</si>
  <si>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</si>
  <si>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</si>
  <si>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</si>
  <si>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</si>
  <si>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</si>
  <si>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</si>
  <si>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</si>
  <si>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</si>
  <si>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</si>
  <si>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</si>
  <si>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</si>
  <si>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</si>
  <si>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</si>
  <si>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</si>
  <si>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</si>
  <si>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</si>
  <si>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</si>
  <si>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</si>
  <si>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</si>
  <si>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</si>
  <si>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</si>
  <si>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</si>
  <si>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</si>
  <si>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</si>
  <si>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</si>
  <si>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</si>
  <si>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</si>
  <si>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</si>
  <si>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</si>
  <si>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</si>
  <si>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</si>
  <si>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</si>
  <si>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</si>
  <si>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</si>
  <si>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</si>
  <si>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</si>
  <si>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</si>
  <si>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</si>
  <si>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</si>
  <si>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</si>
  <si>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</si>
  <si>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</si>
  <si>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</si>
  <si>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</si>
  <si>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</si>
  <si>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</si>
  <si>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</si>
  <si>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</si>
  <si>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</si>
  <si>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</si>
  <si>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</si>
  <si>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</si>
  <si>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</si>
  <si>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</si>
  <si>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</si>
  <si>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</si>
  <si>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</si>
  <si>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</si>
  <si>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</si>
  <si>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</si>
  <si>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</si>
  <si>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</si>
  <si>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</si>
  <si>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</si>
  <si>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</si>
  <si>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</si>
  <si>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</si>
  <si>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</si>
  <si>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</si>
  <si>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</si>
  <si>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</si>
  <si>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</si>
  <si>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</si>
  <si>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</si>
  <si>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</si>
  <si>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</si>
  <si>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</si>
  <si>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</si>
  <si>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</si>
  <si>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</si>
  <si>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</si>
  <si>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</si>
  <si>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</si>
  <si>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</si>
  <si>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</si>
  <si>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</si>
  <si>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</si>
  <si>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</si>
  <si>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</si>
  <si>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</si>
  <si>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</si>
  <si>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</si>
  <si>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</si>
  <si>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</si>
  <si>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</si>
  <si>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</si>
  <si>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</si>
  <si>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</si>
  <si>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</si>
  <si>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</si>
  <si>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</si>
  <si>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</si>
  <si>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</si>
  <si>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</si>
  <si>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</si>
  <si>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</si>
  <si>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</si>
  <si>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</si>
  <si>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</si>
  <si>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</si>
  <si>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</si>
  <si>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</si>
  <si>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</si>
  <si>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</si>
  <si>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</si>
  <si>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</si>
  <si>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</si>
  <si>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</si>
  <si>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</si>
  <si>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</si>
  <si>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</si>
  <si>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</si>
  <si>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</si>
  <si>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</si>
  <si>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</si>
  <si>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</si>
  <si>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</si>
  <si>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</si>
  <si>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</si>
  <si>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</si>
  <si>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</si>
  <si>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</si>
  <si>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</si>
  <si>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</si>
  <si>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</si>
  <si>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</si>
  <si>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</si>
  <si>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</si>
  <si>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</si>
  <si>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</si>
  <si>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</si>
  <si>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</si>
  <si>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</si>
  <si>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</si>
  <si>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</si>
  <si>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</si>
  <si>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</si>
  <si>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</si>
  <si>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</si>
  <si>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</si>
  <si>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</si>
  <si>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</si>
  <si>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</si>
  <si>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</si>
  <si>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</si>
  <si>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</si>
  <si>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</si>
  <si>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</si>
  <si>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</si>
  <si>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</si>
  <si>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</si>
  <si>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</si>
  <si>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</si>
  <si>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</si>
  <si>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</si>
  <si>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</si>
  <si>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</si>
  <si>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</si>
  <si>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</si>
  <si>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</si>
  <si>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</si>
  <si>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</si>
  <si>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</si>
  <si>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</si>
  <si>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</si>
  <si>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</si>
  <si>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</si>
  <si>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</si>
  <si>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</si>
  <si>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</si>
  <si>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</si>
  <si>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</si>
  <si>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</si>
  <si>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</si>
  <si>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</si>
  <si>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</si>
  <si>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</si>
  <si>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</si>
  <si>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</si>
  <si>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</si>
  <si>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</si>
  <si>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</si>
  <si>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</si>
  <si>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</si>
  <si>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</si>
  <si>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</si>
  <si>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</si>
  <si>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</si>
  <si>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</si>
  <si>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</si>
  <si>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</si>
  <si>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</si>
  <si>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</si>
  <si>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</si>
  <si>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</si>
  <si>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</si>
  <si>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</si>
  <si>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</si>
  <si>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</si>
  <si>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</si>
  <si>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</si>
  <si>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</si>
  <si>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</si>
  <si>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</si>
  <si>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</si>
  <si>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</si>
  <si>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</si>
  <si>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</si>
  <si>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</si>
  <si>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</si>
  <si>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</si>
  <si>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</si>
  <si>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</si>
  <si>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</si>
  <si>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</si>
  <si>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</si>
  <si>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</si>
  <si>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</si>
  <si>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</si>
  <si>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</si>
  <si>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</si>
  <si>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</si>
  <si>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</si>
  <si>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</si>
  <si>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</si>
  <si>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</si>
  <si>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</si>
  <si>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</si>
  <si>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</si>
  <si>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</si>
  <si>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</si>
  <si>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</si>
  <si>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</si>
  <si>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</si>
  <si>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</si>
  <si>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</si>
  <si>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</si>
  <si>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</si>
  <si>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</si>
  <si>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</si>
  <si>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</si>
  <si>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</si>
  <si>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</si>
  <si>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</si>
  <si>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</si>
  <si>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</si>
  <si>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</si>
  <si>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</si>
  <si>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</si>
  <si>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</si>
  <si>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</si>
  <si>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</si>
  <si>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</si>
  <si>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</si>
  <si>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</si>
  <si>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</si>
  <si>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</si>
  <si>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</si>
  <si>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</si>
  <si>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</si>
  <si>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</si>
  <si>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</si>
  <si>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</si>
  <si>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</si>
  <si>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</si>
  <si>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</si>
  <si>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</si>
  <si>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</si>
  <si>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</si>
  <si>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</si>
  <si>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</si>
  <si>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</si>
  <si>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</si>
  <si>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</si>
  <si>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</si>
  <si>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</si>
  <si>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</si>
  <si>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</si>
  <si>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</si>
  <si>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</si>
  <si>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</si>
  <si>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</si>
  <si>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</si>
  <si>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</si>
  <si>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</si>
  <si>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</si>
  <si>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</si>
  <si>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</si>
  <si>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</si>
  <si>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</si>
  <si>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</si>
  <si>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</si>
  <si>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</si>
  <si>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</si>
  <si>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</si>
  <si>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</si>
  <si>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</si>
  <si>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</si>
  <si>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</si>
  <si>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</si>
  <si>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</si>
  <si>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</si>
  <si>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</si>
  <si>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</si>
  <si>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</si>
  <si>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</si>
  <si>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</si>
  <si>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</si>
  <si>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</si>
  <si>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</si>
  <si>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</si>
  <si>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</si>
  <si>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</si>
  <si>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</si>
  <si>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</si>
  <si>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</si>
  <si>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</si>
  <si>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</si>
  <si>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</si>
  <si>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</si>
  <si>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</si>
  <si>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</si>
  <si>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</si>
  <si>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</si>
  <si>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</si>
  <si>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</si>
  <si>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</si>
  <si>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</si>
  <si>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</si>
  <si>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</si>
  <si>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</si>
  <si>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</si>
  <si>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</si>
  <si>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</si>
  <si>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</si>
  <si>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</si>
  <si>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</si>
  <si>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</si>
  <si>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</si>
  <si>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</si>
  <si>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</si>
  <si>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</si>
  <si>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</si>
  <si>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</si>
  <si>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</si>
  <si>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</si>
  <si>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</si>
  <si>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</si>
  <si>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</si>
  <si>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</si>
  <si>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</si>
  <si>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</si>
  <si>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</si>
  <si>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</si>
  <si>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</si>
  <si>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</si>
  <si>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</si>
  <si>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</si>
  <si>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</si>
  <si>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</si>
  <si>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</si>
  <si>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</si>
  <si>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</si>
  <si>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</si>
  <si>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</si>
  <si>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</si>
  <si>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</si>
  <si>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</si>
  <si>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</si>
  <si>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</si>
  <si>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</si>
  <si>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</si>
  <si>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</si>
  <si>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</si>
  <si>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</si>
  <si>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</si>
  <si>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</si>
  <si>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</si>
  <si>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</si>
  <si>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</si>
  <si>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</si>
  <si>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</si>
  <si>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</si>
  <si>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</si>
  <si>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</si>
  <si>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</si>
  <si>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</si>
  <si>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</si>
  <si>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</si>
  <si>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</si>
  <si>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</si>
  <si>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</si>
  <si>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</si>
  <si>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</si>
  <si>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</si>
  <si>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</si>
  <si>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</si>
  <si>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</si>
  <si>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</si>
  <si>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</si>
  <si>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</si>
  <si>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</si>
  <si>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</si>
  <si>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</si>
  <si>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</si>
  <si>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</si>
  <si>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</si>
  <si>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</si>
  <si>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</si>
  <si>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</si>
  <si>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</si>
  <si>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</si>
  <si>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</si>
  <si>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</si>
  <si>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</si>
  <si>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</si>
  <si>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</si>
  <si>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</si>
  <si>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</si>
  <si>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</si>
  <si>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</si>
  <si>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</si>
  <si>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</si>
  <si>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</si>
  <si>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</si>
  <si>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</si>
  <si>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</si>
  <si>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</si>
  <si>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</si>
  <si>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</si>
  <si>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</si>
  <si>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</si>
  <si>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</si>
  <si>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</si>
  <si>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</si>
  <si>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</si>
  <si>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</si>
  <si>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</si>
  <si>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</si>
  <si>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</si>
  <si>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</si>
  <si>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</si>
  <si>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</si>
  <si>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</si>
  <si>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</si>
  <si>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</si>
  <si>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</si>
  <si>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</si>
  <si>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</si>
  <si>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</si>
  <si>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</si>
  <si>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</si>
  <si>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</si>
  <si>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</si>
  <si>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</si>
  <si>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</si>
  <si>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</si>
  <si>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</si>
  <si>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</si>
  <si>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</si>
  <si>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</si>
  <si>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</si>
  <si>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</si>
  <si>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</si>
  <si>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</si>
  <si>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</si>
  <si>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</si>
  <si>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</si>
  <si>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</si>
  <si>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</si>
  <si>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</si>
  <si>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</si>
  <si>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</si>
  <si>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</si>
  <si>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</si>
  <si>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</si>
  <si>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</si>
  <si>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</si>
  <si>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</si>
  <si>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</si>
  <si>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</si>
  <si>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</si>
  <si>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</si>
  <si>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</si>
  <si>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</si>
  <si>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</si>
  <si>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</si>
  <si>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</si>
  <si>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</si>
  <si>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</si>
  <si>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</si>
  <si>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</si>
  <si>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</si>
  <si>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</si>
  <si>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</si>
  <si>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</si>
  <si>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</si>
  <si>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</si>
  <si>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</si>
  <si>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</si>
  <si>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</si>
  <si>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</si>
  <si>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</si>
  <si>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</si>
  <si>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</si>
  <si>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</si>
  <si>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</si>
  <si>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</si>
  <si>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</si>
  <si>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</si>
  <si>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</si>
  <si>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</si>
  <si>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</si>
  <si>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</si>
  <si>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</si>
  <si>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</si>
  <si>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</si>
  <si>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</si>
  <si>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</si>
  <si>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</si>
  <si>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</si>
  <si>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</si>
  <si>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</si>
  <si>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</si>
  <si>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</si>
  <si>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</si>
  <si>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</si>
  <si>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</si>
  <si>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</si>
  <si>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</si>
  <si>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</si>
  <si>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</si>
  <si>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</si>
  <si>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</si>
  <si>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</si>
  <si>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</si>
  <si>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</si>
  <si>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</si>
  <si>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</si>
  <si>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</si>
  <si>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</si>
  <si>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</si>
  <si>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</si>
  <si>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</si>
  <si>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</si>
  <si>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</si>
  <si>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</si>
  <si>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</si>
  <si>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</si>
  <si>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</si>
  <si>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</si>
  <si>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</si>
  <si>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</si>
  <si>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</si>
  <si>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</si>
  <si>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</si>
  <si>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</si>
  <si>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</si>
  <si>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</si>
  <si>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</si>
  <si>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</si>
  <si>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</si>
  <si>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</si>
  <si>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</si>
  <si>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</si>
  <si>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</si>
  <si>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</si>
  <si>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</si>
  <si>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</si>
  <si>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</si>
  <si>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</si>
  <si>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</si>
  <si>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</si>
  <si>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</si>
  <si>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</si>
  <si>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</si>
  <si>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</si>
  <si>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</si>
  <si>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</si>
  <si>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</si>
  <si>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</si>
  <si>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</si>
  <si>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</si>
  <si>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</si>
  <si>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</si>
  <si>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</si>
  <si>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</si>
  <si>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</si>
  <si>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</si>
  <si>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</si>
  <si>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</si>
  <si>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</si>
  <si>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</si>
  <si>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</si>
  <si>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</si>
  <si>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</si>
  <si>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</si>
  <si>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</si>
  <si>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</si>
  <si>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</si>
  <si>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</si>
  <si>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</si>
  <si>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</si>
  <si>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</si>
  <si>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</si>
  <si>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</si>
  <si>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</si>
  <si>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</si>
  <si>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</si>
  <si>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</si>
  <si>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</si>
  <si>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</si>
  <si>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</si>
  <si>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</si>
  <si>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</si>
  <si>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</si>
  <si>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</si>
  <si>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</si>
  <si>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</si>
  <si>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</si>
  <si>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</si>
  <si>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</si>
  <si>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</si>
  <si>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</si>
  <si>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</si>
  <si>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</si>
  <si>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</si>
  <si>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</si>
  <si>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</si>
  <si>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</si>
  <si>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</si>
  <si>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</si>
  <si>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</si>
  <si>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</si>
  <si>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</si>
  <si>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</si>
  <si>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</si>
  <si>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</si>
  <si>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</si>
  <si>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</si>
  <si>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</si>
  <si>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</si>
  <si>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</si>
  <si>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</si>
  <si>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</si>
  <si>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</si>
  <si>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</si>
  <si>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</si>
  <si>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</si>
  <si>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</si>
  <si>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</si>
  <si>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</si>
  <si>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</si>
  <si>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</si>
  <si>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</si>
  <si>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</si>
  <si>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</si>
  <si>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</si>
  <si>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</si>
  <si>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</si>
  <si>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</si>
  <si>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</si>
  <si>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</si>
  <si>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</si>
  <si>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</si>
  <si>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</si>
  <si>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</si>
  <si>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</si>
  <si>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</si>
  <si>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</si>
  <si>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</si>
  <si>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</si>
  <si>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</si>
  <si>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</si>
  <si>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</si>
  <si>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</si>
  <si>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</si>
  <si>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</si>
  <si>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</si>
  <si>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</si>
  <si>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</si>
  <si>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</si>
  <si>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</si>
  <si>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</si>
  <si>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</si>
  <si>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</si>
  <si>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</si>
  <si>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</si>
  <si>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</si>
  <si>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</si>
  <si>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</si>
  <si>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</si>
  <si>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</si>
  <si>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</si>
  <si>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</si>
  <si>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</si>
  <si>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</si>
  <si>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</si>
  <si>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</si>
  <si>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</si>
  <si>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</si>
  <si>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</si>
  <si>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</si>
  <si>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</si>
  <si>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</si>
  <si>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</si>
  <si>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</si>
  <si>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</si>
  <si>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</si>
  <si>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</si>
  <si>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</si>
  <si>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</si>
  <si>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</si>
  <si>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</si>
  <si>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</si>
  <si>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</si>
  <si>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</si>
  <si>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</si>
  <si>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</si>
  <si>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</si>
  <si>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</si>
  <si>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</si>
  <si>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</si>
  <si>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</si>
  <si>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</si>
  <si>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</si>
  <si>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</si>
  <si>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</si>
  <si>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</si>
  <si>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</si>
  <si>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</si>
  <si>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</si>
  <si>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</si>
  <si>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</si>
  <si>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</si>
  <si>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</si>
  <si>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</si>
  <si>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</si>
  <si>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</si>
  <si>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</si>
  <si>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</si>
  <si>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</si>
  <si>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</si>
  <si>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</si>
  <si>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</si>
  <si>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</si>
  <si>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</si>
  <si>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</si>
  <si>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</si>
  <si>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</si>
  <si>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</si>
  <si>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</si>
  <si>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</si>
  <si>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</si>
  <si>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</si>
  <si>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</si>
  <si>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</si>
  <si>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</si>
  <si>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</si>
  <si>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</si>
  <si>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</si>
  <si>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</si>
  <si>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</si>
  <si>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</si>
  <si>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</si>
  <si>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</si>
  <si>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</si>
  <si>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</si>
  <si>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</si>
  <si>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</si>
  <si>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</si>
  <si>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</si>
  <si>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</si>
  <si>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</si>
  <si>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</si>
  <si>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</si>
  <si>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</si>
  <si>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</si>
  <si>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</si>
  <si>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</si>
  <si>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</si>
  <si>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</si>
  <si>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</si>
  <si>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</si>
  <si>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</si>
  <si>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</si>
  <si>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</si>
  <si>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</si>
  <si>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</si>
  <si>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</si>
  <si>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</si>
  <si>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</si>
  <si>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</si>
  <si>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</si>
  <si>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</si>
  <si>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</si>
  <si>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</si>
  <si>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</si>
  <si>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</si>
  <si>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</si>
  <si>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</si>
  <si>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</si>
  <si>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</si>
  <si>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</si>
  <si>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</si>
  <si>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</si>
  <si>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</si>
  <si>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</si>
  <si>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</si>
  <si>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</si>
  <si>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</si>
  <si>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</si>
  <si>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</si>
  <si>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</si>
  <si>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</si>
  <si>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</si>
  <si>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</si>
  <si>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</si>
  <si>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</si>
  <si>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</si>
  <si>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</si>
  <si>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</si>
  <si>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</si>
  <si>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</si>
  <si>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</si>
  <si>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</si>
  <si>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</si>
  <si>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</si>
  <si>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</si>
  <si>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</si>
  <si>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</si>
  <si>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</si>
  <si>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</si>
  <si>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</si>
  <si>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</si>
  <si>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</si>
  <si>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</si>
  <si>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</si>
  <si>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</si>
  <si>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</si>
  <si>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</si>
  <si>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</si>
  <si>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</si>
  <si>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</si>
  <si>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</si>
  <si>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</si>
  <si>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</si>
  <si>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</si>
  <si>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</si>
  <si>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</si>
  <si>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</si>
  <si>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</si>
  <si>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</si>
  <si>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</si>
  <si>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</si>
  <si>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</si>
  <si>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</si>
  <si>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</si>
  <si>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</si>
  <si>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</si>
  <si>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</si>
  <si>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</si>
  <si>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</si>
  <si>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</si>
  <si>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</si>
  <si>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</si>
  <si>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</si>
  <si>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</si>
  <si>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</si>
  <si>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</si>
  <si>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</si>
  <si>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</si>
  <si>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</si>
  <si>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</si>
  <si>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</si>
  <si>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</si>
  <si>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</si>
  <si>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</si>
  <si>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</si>
  <si>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</si>
  <si>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</si>
  <si>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</si>
  <si>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</si>
  <si>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</si>
  <si>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</si>
  <si>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</si>
  <si>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</si>
  <si>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</si>
  <si>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</si>
  <si>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</si>
  <si>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</si>
  <si>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</si>
  <si>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</si>
  <si>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</si>
  <si>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</si>
  <si>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</si>
  <si>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</si>
  <si>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</si>
  <si>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</si>
  <si>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</si>
  <si>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</si>
  <si>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</si>
  <si>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</si>
  <si>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</si>
  <si>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</si>
  <si>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</si>
  <si>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</si>
  <si>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</si>
  <si>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</si>
  <si>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</si>
  <si>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</si>
  <si>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</si>
  <si>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</si>
  <si>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</si>
  <si>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</si>
  <si>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</si>
  <si>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</si>
  <si>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</si>
  <si>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</si>
  <si>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</si>
  <si>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</si>
  <si>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</si>
  <si>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</si>
  <si>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</si>
  <si>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</si>
  <si>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</si>
  <si>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</si>
  <si>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</si>
  <si>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</si>
  <si>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</si>
  <si>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</si>
  <si>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</si>
  <si>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</si>
  <si>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</si>
  <si>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</si>
  <si>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</si>
  <si>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</si>
  <si>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</si>
  <si>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</si>
  <si>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</si>
  <si>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</si>
  <si>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</si>
  <si>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</si>
  <si>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</si>
  <si>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</si>
  <si>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</si>
  <si>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</si>
  <si>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</si>
  <si>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</si>
  <si>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</si>
  <si>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</si>
  <si>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</si>
  <si>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</si>
  <si>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</si>
  <si>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</si>
  <si>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</si>
  <si>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</si>
  <si>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</si>
  <si>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</si>
  <si>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</si>
  <si>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</si>
  <si>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</si>
  <si>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</si>
  <si>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</si>
  <si>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</si>
  <si>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</si>
  <si>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</si>
  <si>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</si>
  <si>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</si>
  <si>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</si>
  <si>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</si>
  <si>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</si>
  <si>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</si>
  <si>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</si>
  <si>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</si>
  <si>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</si>
  <si>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</si>
  <si>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</si>
  <si>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</si>
  <si>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</si>
  <si>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</si>
  <si>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</si>
  <si>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</si>
  <si>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</si>
  <si>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</si>
  <si>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</si>
  <si>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</si>
  <si>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</si>
  <si>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</si>
  <si>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</si>
  <si>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</si>
  <si>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</si>
  <si>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</si>
  <si>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</si>
  <si>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</si>
  <si>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</si>
  <si>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</si>
  <si>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</si>
  <si>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</si>
  <si>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</si>
  <si>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</si>
  <si>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</si>
  <si>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</si>
  <si>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</si>
  <si>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</si>
  <si>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</si>
  <si>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</si>
  <si>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</si>
  <si>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</si>
  <si>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</si>
  <si>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</si>
  <si>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</si>
  <si>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</si>
  <si>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</si>
  <si>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</si>
  <si>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</si>
  <si>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</si>
  <si>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</si>
  <si>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</si>
  <si>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</si>
  <si>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</si>
  <si>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</si>
  <si>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</si>
  <si>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</si>
  <si>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</si>
  <si>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</si>
  <si>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</si>
  <si>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</si>
  <si>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</si>
  <si>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</si>
  <si>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</si>
  <si>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</si>
  <si>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</si>
  <si>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</si>
  <si>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</si>
  <si>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</si>
  <si>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</si>
  <si>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</si>
  <si>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</si>
  <si>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</si>
  <si>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</si>
  <si>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</si>
  <si>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</si>
  <si>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</si>
  <si>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</si>
  <si>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</si>
  <si>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</si>
  <si>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</si>
  <si>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</si>
  <si>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</si>
  <si>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</si>
  <si>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</si>
  <si>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</si>
  <si>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</si>
  <si>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</si>
  <si>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</si>
  <si>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</si>
  <si>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</si>
  <si>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</si>
  <si>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</si>
  <si>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</si>
  <si>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</si>
  <si>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</si>
  <si>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</si>
  <si>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</si>
  <si>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</si>
  <si>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</si>
  <si>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</si>
  <si>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</si>
  <si>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</si>
  <si>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</si>
  <si>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</si>
  <si>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</si>
  <si>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</si>
  <si>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</si>
  <si>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</si>
  <si>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</si>
  <si>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</si>
  <si>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</si>
  <si>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</si>
  <si>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</si>
  <si>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</si>
  <si>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</si>
  <si>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</si>
  <si>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</si>
  <si>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</si>
  <si>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</si>
  <si>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</si>
  <si>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</si>
  <si>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</si>
  <si>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</si>
  <si>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</si>
  <si>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</si>
  <si>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</si>
  <si>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</si>
  <si>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</si>
  <si>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</si>
  <si>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</si>
  <si>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</si>
  <si>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</si>
  <si>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</si>
  <si>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</si>
  <si>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</si>
  <si>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</si>
  <si>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</si>
  <si>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</si>
  <si>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</si>
  <si>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</si>
  <si>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</si>
  <si>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</si>
  <si>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</si>
  <si>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</si>
  <si>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</si>
  <si>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</si>
  <si>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</si>
  <si>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</si>
  <si>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</si>
  <si>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</si>
  <si>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</si>
  <si>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</si>
  <si>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</si>
  <si>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</si>
  <si>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</si>
  <si>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</si>
  <si>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</si>
  <si>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</si>
  <si>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</si>
  <si>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</si>
  <si>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</si>
  <si>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</si>
  <si>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</si>
  <si>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</si>
  <si>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</si>
  <si>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</si>
  <si>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</si>
  <si>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</si>
  <si>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</si>
  <si>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</si>
  <si>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</si>
  <si>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</si>
  <si>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</si>
  <si>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</si>
  <si>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</si>
  <si>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</si>
  <si>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</si>
  <si>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</si>
  <si>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</si>
  <si>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</si>
  <si>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</si>
  <si>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</si>
  <si>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</si>
  <si>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</si>
  <si>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</si>
  <si>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</si>
  <si>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</si>
  <si>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</si>
  <si>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</si>
  <si>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</si>
  <si>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</si>
  <si>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</si>
  <si>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</si>
  <si>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</si>
  <si>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</si>
  <si>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</si>
  <si>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</si>
  <si>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</si>
  <si>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</si>
  <si>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</si>
  <si>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</si>
  <si>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</si>
  <si>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</si>
  <si>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</si>
  <si>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</si>
  <si>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</si>
  <si>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</si>
  <si>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</si>
  <si>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</si>
  <si>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</si>
  <si>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</si>
  <si>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</si>
  <si>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</si>
  <si>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</si>
  <si>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</si>
  <si>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</si>
  <si>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</si>
  <si>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</si>
  <si>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</si>
  <si>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</si>
  <si>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</si>
  <si>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</si>
  <si>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</si>
  <si>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</si>
  <si>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</si>
  <si>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</si>
  <si>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</si>
  <si>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</si>
  <si>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</si>
  <si>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</si>
  <si>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</si>
  <si>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</si>
  <si>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</si>
  <si>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</si>
  <si>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</si>
  <si>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</si>
  <si>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</si>
  <si>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</si>
  <si>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</si>
  <si>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</si>
  <si>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</si>
  <si>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</si>
  <si>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</si>
  <si>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</si>
  <si>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</si>
  <si>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</si>
  <si>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</si>
  <si>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</si>
  <si>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</si>
  <si>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</si>
  <si>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</si>
  <si>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</si>
  <si>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</si>
  <si>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</si>
  <si>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</si>
  <si>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</si>
  <si>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</si>
  <si>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</si>
  <si>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</si>
  <si>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</si>
  <si>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</si>
  <si>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</si>
  <si>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</si>
  <si>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</si>
  <si>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</si>
  <si>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</si>
  <si>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</si>
  <si>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</si>
  <si>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</si>
  <si>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</si>
  <si>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</si>
  <si>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</si>
  <si>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</si>
  <si>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</si>
  <si>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</si>
  <si>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</si>
  <si>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</si>
  <si>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</si>
  <si>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</si>
  <si>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</si>
  <si>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</si>
  <si>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</si>
  <si>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</si>
  <si>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</si>
  <si>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</si>
  <si>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</si>
  <si>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</si>
  <si>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</si>
  <si>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</si>
  <si>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</si>
  <si>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</si>
  <si>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</si>
  <si>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</si>
  <si>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</si>
  <si>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</si>
  <si>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</si>
  <si>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</si>
  <si>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</si>
  <si>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</si>
  <si>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</si>
  <si>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</si>
  <si>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</si>
  <si>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</si>
  <si>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</si>
  <si>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</si>
  <si>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</si>
  <si>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</si>
  <si>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</si>
  <si>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</si>
  <si>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</si>
  <si>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</si>
  <si>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</si>
  <si>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</si>
  <si>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</si>
  <si>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</si>
  <si>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</si>
  <si>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</si>
  <si>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</si>
  <si>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</si>
  <si>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</si>
  <si>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</si>
  <si>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</si>
  <si>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</si>
  <si>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</si>
  <si>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</si>
  <si>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</si>
  <si>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</si>
  <si>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</si>
  <si>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</si>
  <si>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</si>
  <si>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</si>
  <si>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</si>
  <si>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</si>
  <si>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</si>
  <si>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</si>
  <si>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</si>
  <si>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</si>
  <si>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</si>
  <si>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</si>
  <si>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</si>
  <si>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</si>
  <si>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</si>
  <si>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</si>
  <si>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</si>
  <si>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</si>
  <si>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</si>
  <si>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</si>
  <si>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</si>
  <si>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</si>
  <si>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</si>
  <si>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</si>
  <si>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</si>
  <si>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</si>
  <si>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</si>
  <si>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</si>
  <si>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</si>
  <si>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</si>
  <si>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</si>
  <si>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</si>
  <si>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</si>
  <si>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</si>
  <si>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</si>
  <si>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</si>
  <si>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</si>
  <si>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</si>
  <si>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</si>
  <si>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</si>
  <si>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</si>
  <si>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</si>
  <si>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</si>
  <si>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</si>
  <si>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</si>
  <si>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</si>
  <si>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</si>
  <si>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</si>
  <si>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</si>
  <si>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</si>
  <si>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</si>
  <si>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</si>
  <si>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</si>
  <si>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</si>
  <si>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</si>
  <si>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</si>
  <si>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</si>
  <si>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</si>
  <si>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</si>
  <si>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</si>
  <si>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</si>
  <si>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</si>
  <si>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</si>
  <si>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</si>
  <si>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</si>
  <si>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</si>
  <si>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</si>
  <si>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</si>
  <si>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</si>
  <si>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</si>
  <si>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</si>
  <si>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</si>
  <si>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</si>
  <si>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</si>
  <si>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</si>
  <si>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</si>
  <si>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</si>
  <si>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</si>
  <si>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</si>
  <si>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</si>
  <si>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</si>
  <si>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</si>
  <si>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</si>
  <si>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</si>
  <si>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</si>
  <si>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</si>
  <si>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</si>
  <si>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</si>
  <si>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</si>
  <si>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</si>
  <si>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</si>
  <si>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</si>
  <si>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</si>
  <si>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</si>
  <si>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</si>
  <si>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</si>
  <si>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</si>
  <si>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</si>
  <si>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</si>
  <si>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</si>
  <si>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</si>
  <si>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</si>
  <si>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</si>
  <si>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</si>
  <si>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</si>
  <si>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</si>
  <si>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</si>
  <si>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</si>
  <si>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</si>
  <si>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</si>
  <si>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</si>
  <si>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</si>
  <si>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</si>
  <si>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</si>
  <si>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</si>
  <si>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</si>
  <si>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</si>
  <si>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</si>
  <si>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</si>
  <si>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</si>
  <si>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</si>
  <si>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</si>
  <si>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</si>
  <si>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</si>
  <si>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</si>
  <si>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</si>
  <si>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</si>
  <si>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</si>
  <si>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</si>
  <si>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</si>
  <si>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</si>
  <si>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</si>
  <si>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</si>
  <si>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</si>
  <si>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</si>
  <si>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</si>
  <si>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</si>
  <si>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</si>
  <si>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</si>
  <si>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</si>
  <si>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</si>
  <si>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</si>
  <si>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</si>
  <si>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</si>
  <si>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</si>
  <si>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</si>
  <si>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</si>
  <si>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</si>
  <si>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</si>
  <si>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</si>
  <si>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</si>
  <si>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</si>
  <si>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</si>
  <si>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</si>
  <si>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</si>
  <si>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</si>
  <si>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</si>
  <si>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</si>
  <si>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</si>
  <si>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</si>
  <si>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</si>
  <si>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</si>
  <si>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</si>
  <si>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</si>
  <si>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</si>
  <si>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</si>
  <si>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</si>
  <si>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</si>
  <si>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</si>
  <si>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</si>
  <si>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</si>
  <si>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</si>
  <si>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</si>
  <si>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</si>
  <si>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</si>
  <si>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</si>
  <si>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</si>
  <si>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</si>
  <si>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</si>
  <si>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</si>
  <si>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</si>
  <si>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</si>
  <si>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</si>
  <si>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</si>
  <si>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</si>
  <si>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</si>
  <si>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</si>
  <si>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</si>
  <si>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</si>
  <si>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</si>
  <si>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</si>
  <si>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</si>
  <si>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</si>
  <si>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</si>
  <si>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</si>
  <si>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</si>
  <si>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</si>
  <si>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</si>
  <si>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</si>
  <si>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</si>
  <si>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</si>
  <si>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</si>
  <si>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</si>
  <si>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</si>
  <si>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</si>
  <si>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</si>
  <si>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</si>
  <si>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</si>
  <si>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</si>
  <si>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</si>
  <si>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</si>
  <si>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</si>
  <si>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</si>
  <si>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</si>
  <si>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</si>
  <si>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</si>
  <si>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</si>
  <si>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</si>
  <si>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</si>
  <si>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</si>
  <si>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</si>
  <si>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</si>
  <si>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</si>
  <si>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</si>
  <si>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</si>
  <si>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</si>
  <si>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</si>
  <si>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</si>
  <si>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</si>
  <si>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</si>
  <si>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</si>
  <si>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</si>
  <si>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</si>
  <si>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</si>
  <si>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</si>
  <si>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</si>
  <si>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</si>
  <si>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</si>
  <si>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</si>
  <si>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</si>
  <si>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</si>
  <si>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</si>
  <si>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</si>
  <si>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</si>
  <si>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</si>
  <si>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</si>
  <si>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</si>
  <si>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</si>
  <si>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</si>
  <si>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</si>
  <si>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</si>
  <si>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</si>
  <si>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</si>
  <si>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</si>
  <si>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</si>
  <si>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</si>
  <si>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</si>
  <si>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</si>
  <si>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</si>
  <si>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</si>
  <si>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</si>
  <si>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</si>
  <si>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</si>
  <si>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</si>
  <si>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</si>
  <si>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</si>
  <si>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</si>
  <si>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</si>
  <si>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</si>
  <si>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</si>
  <si>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</si>
  <si>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</si>
  <si>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</si>
  <si>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</si>
  <si>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</si>
  <si>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</si>
  <si>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</si>
  <si>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</si>
  <si>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</si>
  <si>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</si>
  <si>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</si>
  <si>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</si>
  <si>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</si>
  <si>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</si>
  <si>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</si>
  <si>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</si>
  <si>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</si>
  <si>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</si>
  <si>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</si>
  <si>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</si>
  <si>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</si>
  <si>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</si>
  <si>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</si>
  <si>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</si>
  <si>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</si>
  <si>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</si>
  <si>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</si>
  <si>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</si>
  <si>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</si>
  <si>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</si>
  <si>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</si>
  <si>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</si>
  <si>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</si>
  <si>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</si>
  <si>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</si>
  <si>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</si>
  <si>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</si>
  <si>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</si>
  <si>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</si>
  <si>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</si>
  <si>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</si>
  <si>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</si>
  <si>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</si>
  <si>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</si>
  <si>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</si>
  <si>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</si>
  <si>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</si>
  <si>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</si>
  <si>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</si>
  <si>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</si>
  <si>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</si>
  <si>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</si>
  <si>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</si>
  <si>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</si>
  <si>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</si>
  <si>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</si>
  <si>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</si>
  <si>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</si>
  <si>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</si>
  <si>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</si>
  <si>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</si>
  <si>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</si>
  <si>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</si>
  <si>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</si>
  <si>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</si>
  <si>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</si>
  <si>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</si>
  <si>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</si>
  <si>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</si>
  <si>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</si>
  <si>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</si>
  <si>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</si>
  <si>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</si>
  <si>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</si>
  <si>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</si>
  <si>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</si>
  <si>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</si>
  <si>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</si>
  <si>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</si>
  <si>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</si>
  <si>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</si>
  <si>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</si>
  <si>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</si>
  <si>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</si>
  <si>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</si>
  <si>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</si>
  <si>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</si>
  <si>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</si>
  <si>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</si>
  <si>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</si>
  <si>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</si>
  <si>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</si>
  <si>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</si>
  <si>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</si>
  <si>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</si>
  <si>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</si>
  <si>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</si>
  <si>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</si>
  <si>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</si>
  <si>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</si>
  <si>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</si>
  <si>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</si>
  <si>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</si>
  <si>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</si>
  <si>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</si>
  <si>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</si>
  <si>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</si>
  <si>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</si>
  <si>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</si>
  <si>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</si>
  <si>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</si>
  <si>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</si>
  <si>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</si>
  <si>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</si>
  <si>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</si>
  <si>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</si>
  <si>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</si>
  <si>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</si>
  <si>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</si>
  <si>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</si>
  <si>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</si>
  <si>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</si>
  <si>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</si>
  <si>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</si>
  <si>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</si>
  <si>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</si>
  <si>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</si>
  <si>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</si>
  <si>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</si>
  <si>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</si>
  <si>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</si>
  <si>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</si>
  <si>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</si>
  <si>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</si>
  <si>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</si>
  <si>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</si>
  <si>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</si>
  <si>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</si>
  <si>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</si>
  <si>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</si>
  <si>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</si>
  <si>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</si>
  <si>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</si>
  <si>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</si>
  <si>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</si>
  <si>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</si>
  <si>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</si>
  <si>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</si>
  <si>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</si>
  <si>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</si>
  <si>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</si>
  <si>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</si>
  <si>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</si>
  <si>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</si>
  <si>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</si>
  <si>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</si>
  <si>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</si>
  <si>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</si>
  <si>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</si>
  <si>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</si>
  <si>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</si>
  <si>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</si>
  <si>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</si>
  <si>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</si>
  <si>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</si>
  <si>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</si>
  <si>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</si>
  <si>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</si>
  <si>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</si>
  <si>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</si>
  <si>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</si>
  <si>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</si>
  <si>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</si>
  <si>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</si>
  <si>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</si>
  <si>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</si>
  <si>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</si>
  <si>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</si>
  <si>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</si>
  <si>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</si>
  <si>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</si>
  <si>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</si>
  <si>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</si>
  <si>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</si>
  <si>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</si>
  <si>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</si>
  <si>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</si>
  <si>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</si>
  <si>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</si>
  <si>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</si>
  <si>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</si>
  <si>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</si>
  <si>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</si>
  <si>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</si>
  <si>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</si>
  <si>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</si>
  <si>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</si>
  <si>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</si>
  <si>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</si>
  <si>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</si>
  <si>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</si>
  <si>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</si>
  <si>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</si>
  <si>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</si>
  <si>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</si>
  <si>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</si>
  <si>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</si>
  <si>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</si>
  <si>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</si>
  <si>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</si>
  <si>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</si>
  <si>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</si>
  <si>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</si>
  <si>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</si>
  <si>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</si>
  <si>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</si>
  <si>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</si>
  <si>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</si>
  <si>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</si>
  <si>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</si>
  <si>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</si>
  <si>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</si>
  <si>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</si>
  <si>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</si>
  <si>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</si>
  <si>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</si>
  <si>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</si>
  <si>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</si>
  <si>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</si>
  <si>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</si>
  <si>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</si>
  <si>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</si>
  <si>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</si>
  <si>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</si>
  <si>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</si>
  <si>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</si>
  <si>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</si>
  <si>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</si>
  <si>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</si>
  <si>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</si>
  <si>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</si>
  <si>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</si>
  <si>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</si>
  <si>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</si>
  <si>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</si>
  <si>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</si>
  <si>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</si>
  <si>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</si>
  <si>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</si>
  <si>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</si>
  <si>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</si>
  <si>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</si>
  <si>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</si>
  <si>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</si>
  <si>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</si>
  <si>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</si>
  <si>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</si>
  <si>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</si>
  <si>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</si>
  <si>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</si>
  <si>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</si>
  <si>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</si>
  <si>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</si>
  <si>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</si>
  <si>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</si>
  <si>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</si>
  <si>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</si>
  <si>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</si>
  <si>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</si>
  <si>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</si>
  <si>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</si>
  <si>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</si>
  <si>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</si>
  <si>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</si>
  <si>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</si>
  <si>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</si>
  <si>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</si>
  <si>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</si>
  <si>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</si>
  <si>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</si>
  <si>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</si>
  <si>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</si>
  <si>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</si>
  <si>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</si>
  <si>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</si>
  <si>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</si>
  <si>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</si>
  <si>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</si>
  <si>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</si>
  <si>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</si>
  <si>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</si>
  <si>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</si>
  <si>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</si>
  <si>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</si>
  <si>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</si>
  <si>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</si>
  <si>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</si>
  <si>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</si>
  <si>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</si>
  <si>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</si>
  <si>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</si>
  <si>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</si>
  <si>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</si>
  <si>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</si>
  <si>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</si>
  <si>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</si>
  <si>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</si>
  <si>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</si>
  <si>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</si>
  <si>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</si>
  <si>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</si>
  <si>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</si>
  <si>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</si>
  <si>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</si>
  <si>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</si>
  <si>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</si>
  <si>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</si>
  <si>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</si>
  <si>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</si>
  <si>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</si>
  <si>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</si>
  <si>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</si>
  <si>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</si>
  <si>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</si>
  <si>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</si>
  <si>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</si>
  <si>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</si>
  <si>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</si>
  <si>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</si>
  <si>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</si>
  <si>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</si>
  <si>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</si>
  <si>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</si>
  <si>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</si>
  <si>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</si>
  <si>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</si>
  <si>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</si>
  <si>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</si>
  <si>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</si>
  <si>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</si>
  <si>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</si>
  <si>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</si>
  <si>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</si>
  <si>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</si>
  <si>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</si>
  <si>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</si>
  <si>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</si>
  <si>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</si>
  <si>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</si>
  <si>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</si>
  <si>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</si>
  <si>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</si>
  <si>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</si>
  <si>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</si>
  <si>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</si>
  <si>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</si>
  <si>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</si>
  <si>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</si>
  <si>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</si>
  <si>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</si>
  <si>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</si>
  <si>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</si>
  <si>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</si>
  <si>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</si>
  <si>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</si>
  <si>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</si>
  <si>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</si>
  <si>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</si>
  <si>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</si>
  <si>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</si>
  <si>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</si>
  <si>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</si>
  <si>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</si>
  <si>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</si>
  <si>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</si>
  <si>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</si>
  <si>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</si>
  <si>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</si>
  <si>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</si>
  <si>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</si>
  <si>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</si>
  <si>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</si>
  <si>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</si>
  <si>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</si>
  <si>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</si>
  <si>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</si>
  <si>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</si>
  <si>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</si>
  <si>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</si>
  <si>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</si>
  <si>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</si>
  <si>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</si>
  <si>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</si>
  <si>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</si>
  <si>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</si>
  <si>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</si>
  <si>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</si>
  <si>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</si>
  <si>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</si>
  <si>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</si>
  <si>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</si>
  <si>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</si>
  <si>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</si>
  <si>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</si>
  <si>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</si>
  <si>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</si>
  <si>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</si>
  <si>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</si>
  <si>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</si>
  <si>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</si>
  <si>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</si>
  <si>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</si>
  <si>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</si>
  <si>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</si>
  <si>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</si>
  <si>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</si>
  <si>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</si>
  <si>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</si>
  <si>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</si>
  <si>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</si>
  <si>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</si>
  <si>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</si>
  <si>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</si>
  <si>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</si>
  <si>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</si>
  <si>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</si>
  <si>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</si>
  <si>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</si>
  <si>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</si>
  <si>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</si>
  <si>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</si>
  <si>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</si>
  <si>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</si>
  <si>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</si>
  <si>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</si>
  <si>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</si>
  <si>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</si>
  <si>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</si>
  <si>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</si>
  <si>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</si>
  <si>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</si>
  <si>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</si>
  <si>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</si>
  <si>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</si>
  <si>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</si>
  <si>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</si>
  <si>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</si>
  <si>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</si>
  <si>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</si>
  <si>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</si>
  <si>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</si>
  <si>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</si>
  <si>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</si>
  <si>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</si>
  <si>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</si>
  <si>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</si>
  <si>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</si>
  <si>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</si>
  <si>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</si>
  <si>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</si>
  <si>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</si>
  <si>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</si>
  <si>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</si>
  <si>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</si>
  <si>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</si>
  <si>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</si>
  <si>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</si>
  <si>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</si>
  <si>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</si>
  <si>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</si>
  <si>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</si>
  <si>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</si>
  <si>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</si>
  <si>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</si>
  <si>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</si>
  <si>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</si>
  <si>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</si>
  <si>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</si>
  <si>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</si>
  <si>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</si>
  <si>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</si>
  <si>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</si>
  <si>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</si>
  <si>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</si>
  <si>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</si>
  <si>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</si>
  <si>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</si>
  <si>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</si>
  <si>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</si>
  <si>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</si>
  <si>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</si>
  <si>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</si>
  <si>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</si>
  <si>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</si>
  <si>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</si>
  <si>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</si>
  <si>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</si>
  <si>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</si>
  <si>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</si>
  <si>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</si>
  <si>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</si>
  <si>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</si>
  <si>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</si>
  <si>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</si>
  <si>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</si>
  <si>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</si>
  <si>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</si>
  <si>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</si>
  <si>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</si>
  <si>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</si>
  <si>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</si>
  <si>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</si>
  <si>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</si>
  <si>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</si>
  <si>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</si>
  <si>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</si>
  <si>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</si>
  <si>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</si>
  <si>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</si>
  <si>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</si>
  <si>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</si>
  <si>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</si>
  <si>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</si>
  <si>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</si>
  <si>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</si>
  <si>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</si>
  <si>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</si>
  <si>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</si>
  <si>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</si>
  <si>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</si>
  <si>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</si>
  <si>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</si>
  <si>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</si>
  <si>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</si>
  <si>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</si>
  <si>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</si>
  <si>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</si>
  <si>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</si>
  <si>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</si>
  <si>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</si>
  <si>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</si>
  <si>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</si>
  <si>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</si>
  <si>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</si>
  <si>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</si>
  <si>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</si>
  <si>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</si>
  <si>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</si>
  <si>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</si>
  <si>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</si>
  <si>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</si>
  <si>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</si>
  <si>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</si>
  <si>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</si>
  <si>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</si>
  <si>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</si>
  <si>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</si>
  <si>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</si>
  <si>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</si>
  <si>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</si>
  <si>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</si>
  <si>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</si>
  <si>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</si>
  <si>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</si>
  <si>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</si>
  <si>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</si>
  <si>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</si>
  <si>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</si>
  <si>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</si>
  <si>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</si>
  <si>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</si>
  <si>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</si>
  <si>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</si>
  <si>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</si>
  <si>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</si>
  <si>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</si>
  <si>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</si>
  <si>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</si>
  <si>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</si>
  <si>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</si>
  <si>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</si>
  <si>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</si>
  <si>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</si>
  <si>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</si>
  <si>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</si>
  <si>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</si>
  <si>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</si>
  <si>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</si>
  <si>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</si>
  <si>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</si>
  <si>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</si>
  <si>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</si>
  <si>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</si>
  <si>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</si>
  <si>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</si>
  <si>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</si>
  <si>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</si>
  <si>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</si>
  <si>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</si>
  <si>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</si>
  <si>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</si>
  <si>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</si>
  <si>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</si>
  <si>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</si>
  <si>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</si>
  <si>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</si>
  <si>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</si>
  <si>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</si>
  <si>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</si>
  <si>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</si>
  <si>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</si>
  <si>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</si>
  <si>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</si>
  <si>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</si>
  <si>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</si>
  <si>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</si>
  <si>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</si>
  <si>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</si>
  <si>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</si>
  <si>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</si>
  <si>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</si>
  <si>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</si>
  <si>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</si>
  <si>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</si>
  <si>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</si>
  <si>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</si>
  <si>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</si>
  <si>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</si>
  <si>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</si>
  <si>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</si>
  <si>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</si>
  <si>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</si>
  <si>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</si>
  <si>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</si>
  <si>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</si>
  <si>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</si>
  <si>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</si>
  <si>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</si>
  <si>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</si>
  <si>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</si>
  <si>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</si>
  <si>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</si>
  <si>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</si>
  <si>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</si>
  <si>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</si>
  <si>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</si>
  <si>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</si>
  <si>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</si>
  <si>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</si>
  <si>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</si>
  <si>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</si>
  <si>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</si>
  <si>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</si>
  <si>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</si>
  <si>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</si>
  <si>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</si>
  <si>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</si>
  <si>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</si>
  <si>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</si>
  <si>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</si>
  <si>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</si>
  <si>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</si>
  <si>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</si>
  <si>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</si>
  <si>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</si>
  <si>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</si>
  <si>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</si>
  <si>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</si>
  <si>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</si>
  <si>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</si>
  <si>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</si>
  <si>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</si>
  <si>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</si>
  <si>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</si>
  <si>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</si>
  <si>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</si>
  <si>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</si>
  <si>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</si>
  <si>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</si>
  <si>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</si>
  <si>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</si>
  <si>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</si>
  <si>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</si>
  <si>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</si>
  <si>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</si>
  <si>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</si>
  <si>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</si>
  <si>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</si>
  <si>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</si>
  <si>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</si>
  <si>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</si>
  <si>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</si>
  <si>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</si>
  <si>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</si>
  <si>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</si>
  <si>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</si>
  <si>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</si>
  <si>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</si>
  <si>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</si>
  <si>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</si>
  <si>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</si>
  <si>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</si>
  <si>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</si>
  <si>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</si>
  <si>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</si>
  <si>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</si>
  <si>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</si>
  <si>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</si>
  <si>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</si>
  <si>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</si>
  <si>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</si>
  <si>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</si>
  <si>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</si>
  <si>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</si>
  <si>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</si>
  <si>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</si>
  <si>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</si>
  <si>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</si>
  <si>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</si>
  <si>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</si>
  <si>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</si>
  <si>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</si>
  <si>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</si>
  <si>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</si>
  <si>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</si>
  <si>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</si>
  <si>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</si>
  <si>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</si>
  <si>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</si>
  <si>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</si>
  <si>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</si>
  <si>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</si>
  <si>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</si>
  <si>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</si>
  <si>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</si>
  <si>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</si>
  <si>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</si>
  <si>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</si>
  <si>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</si>
  <si>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</si>
  <si>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</si>
  <si>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</si>
  <si>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</si>
  <si>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</si>
  <si>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</si>
  <si>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</si>
  <si>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</si>
  <si>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</si>
  <si>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</si>
  <si>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</si>
  <si>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</si>
  <si>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</si>
  <si>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</si>
  <si>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</si>
  <si>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</si>
  <si>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</si>
  <si>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</si>
  <si>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</si>
  <si>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</si>
  <si>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</si>
  <si>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</si>
  <si>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</si>
  <si>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</si>
  <si>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</si>
  <si>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</si>
  <si>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</si>
  <si>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</si>
  <si>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</si>
  <si>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</si>
  <si>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</si>
  <si>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</si>
  <si>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</si>
  <si>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</si>
  <si>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</si>
  <si>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</si>
  <si>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</si>
  <si>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</si>
  <si>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</si>
  <si>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</si>
  <si>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</si>
  <si>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</si>
  <si>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</si>
  <si>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</si>
  <si>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</si>
  <si>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</si>
  <si>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</si>
  <si>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</si>
  <si>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</si>
  <si>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</si>
  <si>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</si>
  <si>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</si>
  <si>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</si>
  <si>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</si>
  <si>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</si>
  <si>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</si>
  <si>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</si>
  <si>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</si>
  <si>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</si>
  <si>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</si>
  <si>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</si>
  <si>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</si>
  <si>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</si>
  <si>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</si>
  <si>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</si>
  <si>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</si>
  <si>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</si>
  <si>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</si>
  <si>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</si>
  <si>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</si>
  <si>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</si>
  <si>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</si>
  <si>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</si>
  <si>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</si>
  <si>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</si>
  <si>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</si>
  <si>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</si>
  <si>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</si>
  <si>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</si>
  <si>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</si>
  <si>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</si>
  <si>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</si>
  <si>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</si>
  <si>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</si>
  <si>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</si>
  <si>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</si>
  <si>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</si>
  <si>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</si>
  <si>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</si>
  <si>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</si>
  <si>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</si>
  <si>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</si>
  <si>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</si>
  <si>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</si>
  <si>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</si>
  <si>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</si>
  <si>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</si>
  <si>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</si>
  <si>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</si>
  <si>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</si>
  <si>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</si>
  <si>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</si>
  <si>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</si>
  <si>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</si>
  <si>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</si>
  <si>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</si>
  <si>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</si>
  <si>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</si>
  <si>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</si>
  <si>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</si>
  <si>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</si>
  <si>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</si>
  <si>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</si>
  <si>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</si>
  <si>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</si>
  <si>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</si>
  <si>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</si>
  <si>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</si>
  <si>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</si>
  <si>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</si>
  <si>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</si>
  <si>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</si>
  <si>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</si>
  <si>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</si>
  <si>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</si>
  <si>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</si>
  <si>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</si>
  <si>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</si>
  <si>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</si>
  <si>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</si>
  <si>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</si>
  <si>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</si>
  <si>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</si>
  <si>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</si>
  <si>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</si>
  <si>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</si>
  <si>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</si>
  <si>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</si>
  <si>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</si>
  <si>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</si>
  <si>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</si>
  <si>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</si>
  <si>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</si>
  <si>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</si>
  <si>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</si>
  <si>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</si>
  <si>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</si>
  <si>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</si>
  <si>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</si>
  <si>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</si>
  <si>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</si>
  <si>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</si>
  <si>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</si>
  <si>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</si>
  <si>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</si>
  <si>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</si>
  <si>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</si>
  <si>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</si>
  <si>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</si>
  <si>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</si>
  <si>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</si>
  <si>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</si>
  <si>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</si>
  <si>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</si>
  <si>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</si>
  <si>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</si>
  <si>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</si>
  <si>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</si>
  <si>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</si>
  <si>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</si>
  <si>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</si>
  <si>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</si>
  <si>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</si>
  <si>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</si>
  <si>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</si>
  <si>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</si>
  <si>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</si>
  <si>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</si>
  <si>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</si>
  <si>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</si>
  <si>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</si>
  <si>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</si>
  <si>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</si>
  <si>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</si>
  <si>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</si>
  <si>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</si>
  <si>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</si>
  <si>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</si>
  <si>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</si>
  <si>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</si>
  <si>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</si>
  <si>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</si>
  <si>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</si>
  <si>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</si>
  <si>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</si>
  <si>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</si>
  <si>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</si>
  <si>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</si>
  <si>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</si>
  <si>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</si>
  <si>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</si>
  <si>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</si>
  <si>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</si>
  <si>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</si>
  <si>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</si>
  <si>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</si>
  <si>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</si>
  <si>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</si>
  <si>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</si>
  <si>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</si>
  <si>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</si>
  <si>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</si>
  <si>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</si>
  <si>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</si>
  <si>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</si>
  <si>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</si>
  <si>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</si>
  <si>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</si>
  <si>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</si>
  <si>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</si>
  <si>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</si>
  <si>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</si>
  <si>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</si>
  <si>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</si>
  <si>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</si>
  <si>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</si>
  <si>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</si>
  <si>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</si>
  <si>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</si>
  <si>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</si>
  <si>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</si>
  <si>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</si>
  <si>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</si>
  <si>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</si>
  <si>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</si>
  <si>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</si>
  <si>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</si>
  <si>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</si>
  <si>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</si>
  <si>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</si>
  <si>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</si>
  <si>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</si>
  <si>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</si>
  <si>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</si>
  <si>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</si>
  <si>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</si>
  <si>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</si>
  <si>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</si>
  <si>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</si>
  <si>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</si>
  <si>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</si>
  <si>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</si>
  <si>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</si>
  <si>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</si>
  <si>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</si>
  <si>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</si>
  <si>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</si>
  <si>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</si>
  <si>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</si>
  <si>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</si>
  <si>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</si>
  <si>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</si>
  <si>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</si>
  <si>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</si>
  <si>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</si>
  <si>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</si>
  <si>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</si>
  <si>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</si>
  <si>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</si>
  <si>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</si>
  <si>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</si>
  <si>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</si>
  <si>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</si>
  <si>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</si>
  <si>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</si>
  <si>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</si>
  <si>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</si>
  <si>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</si>
  <si>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</si>
  <si>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</si>
  <si>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</si>
  <si>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</si>
  <si>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</si>
  <si>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</si>
  <si>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</si>
  <si>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</si>
  <si>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</si>
  <si>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</si>
  <si>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</si>
  <si>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</si>
  <si>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</si>
  <si>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</si>
  <si>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</si>
  <si>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</si>
  <si>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</si>
  <si>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</si>
  <si>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</si>
  <si>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</si>
  <si>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</si>
  <si>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</si>
  <si>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</si>
  <si>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</si>
  <si>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</si>
  <si>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</si>
  <si>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</si>
  <si>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</si>
  <si>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</si>
  <si>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</si>
  <si>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</si>
  <si>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</si>
  <si>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</si>
  <si>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</si>
  <si>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</si>
  <si>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</si>
  <si>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</si>
  <si>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</si>
  <si>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</si>
  <si>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</si>
  <si>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</si>
  <si>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</si>
  <si>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</si>
  <si>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</si>
  <si>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</si>
  <si>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</si>
  <si>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</si>
  <si>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</si>
  <si>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</si>
  <si>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</si>
  <si>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</si>
  <si>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</si>
  <si>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</si>
  <si>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</si>
  <si>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</si>
  <si>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</si>
  <si>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</si>
  <si>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</si>
  <si>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</si>
  <si>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</si>
  <si>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</si>
  <si>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</si>
  <si>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</si>
  <si>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</si>
  <si>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</si>
  <si>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</si>
  <si>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</si>
  <si>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</si>
  <si>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</si>
  <si>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</si>
  <si>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</si>
  <si>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</si>
  <si>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</si>
  <si>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</si>
  <si>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</si>
  <si>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</si>
  <si>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</si>
  <si>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</si>
  <si>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</si>
  <si>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</si>
  <si>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</si>
  <si>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</si>
  <si>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</si>
  <si>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</si>
  <si>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</si>
  <si>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</si>
  <si>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</si>
  <si>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</si>
  <si>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</si>
  <si>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</si>
  <si>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</si>
  <si>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</si>
  <si>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</si>
  <si>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</si>
  <si>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</si>
  <si>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</si>
  <si>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</si>
  <si>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</si>
  <si>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</si>
  <si>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</si>
  <si>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</si>
  <si>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</si>
  <si>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</si>
  <si>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</si>
  <si>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</si>
  <si>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</si>
  <si>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</si>
  <si>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</si>
  <si>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</si>
  <si>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</si>
  <si>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</si>
  <si>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</si>
  <si>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</si>
  <si>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</si>
  <si>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</si>
  <si>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</si>
  <si>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</si>
  <si>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</si>
  <si>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</si>
  <si>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</si>
  <si>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</si>
  <si>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</si>
  <si>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</si>
  <si>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</si>
  <si>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</si>
  <si>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</si>
  <si>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</si>
  <si>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</si>
  <si>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</si>
  <si>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</si>
  <si>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</si>
  <si>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</si>
  <si>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</si>
  <si>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</si>
  <si>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</si>
  <si>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</si>
  <si>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</si>
  <si>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</si>
  <si>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</si>
  <si>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</si>
  <si>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</si>
  <si>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</si>
  <si>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</si>
  <si>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</si>
  <si>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</si>
  <si>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</si>
  <si>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</si>
  <si>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</si>
  <si>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</si>
  <si>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</si>
  <si>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</si>
  <si>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</si>
  <si>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</si>
  <si>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</si>
  <si>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</si>
  <si>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</si>
  <si>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</si>
  <si>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</si>
  <si>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</si>
  <si>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</si>
  <si>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</si>
  <si>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</si>
  <si>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</si>
  <si>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</si>
  <si>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</si>
  <si>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</si>
  <si>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</si>
  <si>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</si>
  <si>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</si>
  <si>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</si>
  <si>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</si>
  <si>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</si>
  <si>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</si>
  <si>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</si>
  <si>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</si>
  <si>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</si>
  <si>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</si>
  <si>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</si>
  <si>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</si>
  <si>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</si>
  <si>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</si>
  <si>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</si>
  <si>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</si>
  <si>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</si>
  <si>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</si>
  <si>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</si>
  <si>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</si>
  <si>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</si>
  <si>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</si>
  <si>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</si>
  <si>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</si>
  <si>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</si>
  <si>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</si>
  <si>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</si>
  <si>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</si>
  <si>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</si>
  <si>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</si>
  <si>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</si>
  <si>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</si>
  <si>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</si>
  <si>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</si>
  <si>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</si>
  <si>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</si>
  <si>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</si>
  <si>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</si>
  <si>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</si>
  <si>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</si>
  <si>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</si>
  <si>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</si>
  <si>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</si>
  <si>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</si>
  <si>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</si>
  <si>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</si>
  <si>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</si>
  <si>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</si>
  <si>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</si>
  <si>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</si>
  <si>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</si>
  <si>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</si>
  <si>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</si>
  <si>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</si>
  <si>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</si>
  <si>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</si>
  <si>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</si>
  <si>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</si>
  <si>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</si>
  <si>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</si>
  <si>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</si>
  <si>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</si>
  <si>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</si>
  <si>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</si>
  <si>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</si>
  <si>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</si>
  <si>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</si>
  <si>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</si>
  <si>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</si>
  <si>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</si>
  <si>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</si>
  <si>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</si>
  <si>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</si>
  <si>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</si>
  <si>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</si>
  <si>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</si>
  <si>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</si>
  <si>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</si>
  <si>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</si>
  <si>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</si>
  <si>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</si>
  <si>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</si>
  <si>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</si>
  <si>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</si>
  <si>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</si>
  <si>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</si>
  <si>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</si>
  <si>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</si>
  <si>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</si>
  <si>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</si>
  <si>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</si>
  <si>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</si>
  <si>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</si>
  <si>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</si>
  <si>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</si>
  <si>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</si>
  <si>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</si>
  <si>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</si>
  <si>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</si>
  <si>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</si>
  <si>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</si>
  <si>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</si>
  <si>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</si>
  <si>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</si>
  <si>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</si>
  <si>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</si>
  <si>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</si>
  <si>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</si>
  <si>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</si>
  <si>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</si>
  <si>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</si>
  <si>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</si>
  <si>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</si>
  <si>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</si>
  <si>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</si>
  <si>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</si>
  <si>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</si>
  <si>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</si>
  <si>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</si>
  <si>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</si>
  <si>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</si>
  <si>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</si>
  <si>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</si>
  <si>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</si>
  <si>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</si>
  <si>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</si>
  <si>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</si>
  <si>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</si>
  <si>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</si>
  <si>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</si>
  <si>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</si>
  <si>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</si>
  <si>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</si>
  <si>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</si>
  <si>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</si>
  <si>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</si>
  <si>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</si>
  <si>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</si>
  <si>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</si>
  <si>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</si>
  <si>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</si>
  <si>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</si>
  <si>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</si>
  <si>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</si>
  <si>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</si>
  <si>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</si>
  <si>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</si>
  <si>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</si>
  <si>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</si>
  <si>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</si>
  <si>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</si>
  <si>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</si>
  <si>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</si>
  <si>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</si>
  <si>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</si>
  <si>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</si>
  <si>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</si>
  <si>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</si>
  <si>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</si>
  <si>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</si>
  <si>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</si>
  <si>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</si>
  <si>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</si>
  <si>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</si>
  <si>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</si>
  <si>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</si>
  <si>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</si>
  <si>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</si>
  <si>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</si>
  <si>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</si>
  <si>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</si>
  <si>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</si>
  <si>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</si>
  <si>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</si>
  <si>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</si>
  <si>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</si>
  <si>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</si>
  <si>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</si>
  <si>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</si>
  <si>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</si>
  <si>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</si>
  <si>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</si>
  <si>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</si>
  <si>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</si>
  <si>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</si>
  <si>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</si>
  <si>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</si>
  <si>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</si>
  <si>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</si>
  <si>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</si>
  <si>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</si>
  <si>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</si>
  <si>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</si>
  <si>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</si>
  <si>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</si>
  <si>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</si>
  <si>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</si>
  <si>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</si>
  <si>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</si>
  <si>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</si>
  <si>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</si>
  <si>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</si>
  <si>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</si>
  <si>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</si>
  <si>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</si>
  <si>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</si>
  <si>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</si>
  <si>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</si>
  <si>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</si>
  <si>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</si>
  <si>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</si>
  <si>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</si>
  <si>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</si>
  <si>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</si>
  <si>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</si>
  <si>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</si>
  <si>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</si>
  <si>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</si>
  <si>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</si>
  <si>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</si>
  <si>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</si>
  <si>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</si>
  <si>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</si>
  <si>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</si>
  <si>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</si>
  <si>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</si>
  <si>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</si>
  <si>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</si>
  <si>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</si>
  <si>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</si>
  <si>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</si>
  <si>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</si>
  <si>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</si>
  <si>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</si>
  <si>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</si>
  <si>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</si>
  <si>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</si>
  <si>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</si>
  <si>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</si>
  <si>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</si>
  <si>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</si>
  <si>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</si>
  <si>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</si>
  <si>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</si>
  <si>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</si>
  <si>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</si>
  <si>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</si>
  <si>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</si>
  <si>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</si>
  <si>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</si>
  <si>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</si>
  <si>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</si>
  <si>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</si>
  <si>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</si>
  <si>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</si>
  <si>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</si>
  <si>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</si>
  <si>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</si>
  <si>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</si>
  <si>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</si>
  <si>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</si>
  <si>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</si>
  <si>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</si>
  <si>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</si>
  <si>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</si>
  <si>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</si>
  <si>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</si>
  <si>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</si>
  <si>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</si>
  <si>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</si>
  <si>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</si>
  <si>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</si>
  <si>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</si>
  <si>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</si>
  <si>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</si>
  <si>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</si>
  <si>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</si>
  <si>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</si>
  <si>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</si>
  <si>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</si>
  <si>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</si>
  <si>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</si>
  <si>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</si>
  <si>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</si>
  <si>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</si>
  <si>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</si>
  <si>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</si>
  <si>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</si>
  <si>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</si>
  <si>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</si>
  <si>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</si>
  <si>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</si>
  <si>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</si>
  <si>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</si>
  <si>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</si>
  <si>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</si>
  <si>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</si>
  <si>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</si>
  <si>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</si>
  <si>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</si>
  <si>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</si>
  <si>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</si>
  <si>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</si>
  <si>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</si>
  <si>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</si>
  <si>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</si>
  <si>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</si>
  <si>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</si>
  <si>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</si>
  <si>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</si>
  <si>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</si>
  <si>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</si>
  <si>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</si>
  <si>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</si>
  <si>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</si>
  <si>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</si>
  <si>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</si>
  <si>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</si>
  <si>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</si>
  <si>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</si>
  <si>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</si>
  <si>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</si>
  <si>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</si>
  <si>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</si>
  <si>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</si>
  <si>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</si>
  <si>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</si>
  <si>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</si>
  <si>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</si>
  <si>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</si>
  <si>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</si>
  <si>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</si>
  <si>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</si>
  <si>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</si>
  <si>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</si>
  <si>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</si>
  <si>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</si>
  <si>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</si>
  <si>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</si>
  <si>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</si>
  <si>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</si>
  <si>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</si>
  <si>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</si>
  <si>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</si>
  <si>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</si>
  <si>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</si>
  <si>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</si>
  <si>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</si>
  <si>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</si>
  <si>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</si>
  <si>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</si>
  <si>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</si>
  <si>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</si>
  <si>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</si>
  <si>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</si>
  <si>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</si>
  <si>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</si>
  <si>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</si>
  <si>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</si>
  <si>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</si>
  <si>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</si>
  <si>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</si>
  <si>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</si>
  <si>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</si>
  <si>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</si>
  <si>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</si>
  <si>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</si>
  <si>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</si>
  <si>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</si>
  <si>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</si>
  <si>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</si>
  <si>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</si>
  <si>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</si>
  <si>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</si>
  <si>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</si>
  <si>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</si>
  <si>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</si>
  <si>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</si>
  <si>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</si>
  <si>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</si>
  <si>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</si>
  <si>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</si>
  <si>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</si>
  <si>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</si>
  <si>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</si>
  <si>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</si>
  <si>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</si>
  <si>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</si>
  <si>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</si>
  <si>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</si>
  <si>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</si>
  <si>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</si>
  <si>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</si>
  <si>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</si>
  <si>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</si>
  <si>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</si>
  <si>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</si>
  <si>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</si>
  <si>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</si>
  <si>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</si>
  <si>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</si>
  <si>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</si>
  <si>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</si>
  <si>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</si>
  <si>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</si>
  <si>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</si>
  <si>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</si>
  <si>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</si>
  <si>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</si>
  <si>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</si>
  <si>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</si>
  <si>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</si>
  <si>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</si>
  <si>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</si>
  <si>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</si>
  <si>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</si>
  <si>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</si>
  <si>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</si>
  <si>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</si>
  <si>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</si>
  <si>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</si>
  <si>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</si>
  <si>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</si>
  <si>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</si>
  <si>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</si>
  <si>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</si>
  <si>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</si>
  <si>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</si>
  <si>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</si>
  <si>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</si>
  <si>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</si>
  <si>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</si>
  <si>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</si>
  <si>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</si>
  <si>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</si>
  <si>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</si>
  <si>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</si>
  <si>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</si>
  <si>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</si>
  <si>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</si>
  <si>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</si>
  <si>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</si>
  <si>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</si>
  <si>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</si>
  <si>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</si>
  <si>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</si>
  <si>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</si>
  <si>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</si>
  <si>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</si>
  <si>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</si>
  <si>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</si>
  <si>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</si>
  <si>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</si>
  <si>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</si>
  <si>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</si>
  <si>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</si>
  <si>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</si>
  <si>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</si>
  <si>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</si>
  <si>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</si>
  <si>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</si>
  <si>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</si>
  <si>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</si>
  <si>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</si>
  <si>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</si>
  <si>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</si>
  <si>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</si>
  <si>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</si>
  <si>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</si>
  <si>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</si>
  <si>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</si>
  <si>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</si>
  <si>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</si>
  <si>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</si>
  <si>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</si>
  <si>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</si>
  <si>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</si>
  <si>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</si>
  <si>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</si>
  <si>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</si>
  <si>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</si>
  <si>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</si>
  <si>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</si>
  <si>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</si>
  <si>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</si>
  <si>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</si>
  <si>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</si>
  <si>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</si>
  <si>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</si>
  <si>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</si>
  <si>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</si>
  <si>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</si>
  <si>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</si>
  <si>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</si>
  <si>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</si>
  <si>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</si>
  <si>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</si>
  <si>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</si>
  <si>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</si>
  <si>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</si>
  <si>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</si>
  <si>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</si>
  <si>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</si>
  <si>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</si>
  <si>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</si>
  <si>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</si>
  <si>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</si>
  <si>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</si>
  <si>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</si>
  <si>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</si>
  <si>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</si>
  <si>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</si>
  <si>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</si>
  <si>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</si>
  <si>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</si>
  <si>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</si>
  <si>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</si>
  <si>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</si>
  <si>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</si>
  <si>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</si>
  <si>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</si>
  <si>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</si>
  <si>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</si>
  <si>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</si>
  <si>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</si>
  <si>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</si>
  <si>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</si>
  <si>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</si>
  <si>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</si>
  <si>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</si>
  <si>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</si>
  <si>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</si>
  <si>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</si>
  <si>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</si>
  <si>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</si>
  <si>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</si>
  <si>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</si>
  <si>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</si>
  <si>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</si>
  <si>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</si>
  <si>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</si>
  <si>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</si>
  <si>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</si>
  <si>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</si>
  <si>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</si>
  <si>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</si>
  <si>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</si>
  <si>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</si>
  <si>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</si>
  <si>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</si>
  <si>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</si>
  <si>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</si>
  <si>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</si>
  <si>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</si>
  <si>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</si>
  <si>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</si>
  <si>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</si>
  <si>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</si>
  <si>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</si>
  <si>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</si>
  <si>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</si>
  <si>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</si>
  <si>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</si>
  <si>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</si>
  <si>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</si>
  <si>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</si>
  <si>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</si>
  <si>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</si>
  <si>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</si>
  <si>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</si>
  <si>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</si>
  <si>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</si>
  <si>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</si>
  <si>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</si>
  <si>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</si>
  <si>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</si>
  <si>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</si>
  <si>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</si>
  <si>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</si>
  <si>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</si>
  <si>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</si>
  <si>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</si>
  <si>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</si>
  <si>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</si>
  <si>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</si>
  <si>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</si>
  <si>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</si>
  <si>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</si>
  <si>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</si>
  <si>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</si>
  <si>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</si>
  <si>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</si>
  <si>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</si>
  <si>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</si>
  <si>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</si>
  <si>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</si>
  <si>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</si>
  <si>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</si>
  <si>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</si>
  <si>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</si>
  <si>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</si>
  <si>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</si>
  <si>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</si>
  <si>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</si>
  <si>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</si>
  <si>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</si>
  <si>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</si>
  <si>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</si>
  <si>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</si>
  <si>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</si>
  <si>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</si>
  <si>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</si>
  <si>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</si>
  <si>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</si>
  <si>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</si>
  <si>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</si>
  <si>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</si>
  <si>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</si>
  <si>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</si>
  <si>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</si>
  <si>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</si>
  <si>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</si>
  <si>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</si>
  <si>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</si>
  <si>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</si>
  <si>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</si>
  <si>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</si>
  <si>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</si>
  <si>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</si>
  <si>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</si>
  <si>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</si>
  <si>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</si>
  <si>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</si>
  <si>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</si>
  <si>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</si>
  <si>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</si>
  <si>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</si>
  <si>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</si>
  <si>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</si>
  <si>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</si>
  <si>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</si>
  <si>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</si>
  <si>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</si>
  <si>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</si>
  <si>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</si>
  <si>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</si>
  <si>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</si>
  <si>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</si>
  <si>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</si>
  <si>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</si>
  <si>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</si>
  <si>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</si>
  <si>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</si>
  <si>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</si>
  <si>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</si>
  <si>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</si>
  <si>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</si>
  <si>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</si>
  <si>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</si>
  <si>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</si>
  <si>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</si>
  <si>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</si>
  <si>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</si>
  <si>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</si>
  <si>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</si>
  <si>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</si>
  <si>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</si>
  <si>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</si>
  <si>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</si>
  <si>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</si>
  <si>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</si>
  <si>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</si>
  <si>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</si>
  <si>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</si>
  <si>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</si>
  <si>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</si>
  <si>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</si>
  <si>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</si>
  <si>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</si>
  <si>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</si>
  <si>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</si>
  <si>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</si>
  <si>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</si>
  <si>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</si>
  <si>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</si>
  <si>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</si>
  <si>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</si>
  <si>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</si>
  <si>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</si>
  <si>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</si>
  <si>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</si>
  <si>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</si>
  <si>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</si>
  <si>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</si>
  <si>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</si>
  <si>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</si>
  <si>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</si>
  <si>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</si>
  <si>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</si>
  <si>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</si>
  <si>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</si>
  <si>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</si>
  <si>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</si>
  <si>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</si>
  <si>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</si>
  <si>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</si>
  <si>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</si>
  <si>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</si>
  <si>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</si>
  <si>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</si>
  <si>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</si>
  <si>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</si>
  <si>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</si>
  <si>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</si>
  <si>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</si>
  <si>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</si>
  <si>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</si>
  <si>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</si>
  <si>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</si>
  <si>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</si>
  <si>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</si>
  <si>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</si>
  <si>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</si>
  <si>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</si>
  <si>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</si>
  <si>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</si>
  <si>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</si>
  <si>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</si>
  <si>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</si>
  <si>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</si>
  <si>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</si>
  <si>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</si>
  <si>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</si>
  <si>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</si>
  <si>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</si>
  <si>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</si>
  <si>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</si>
  <si>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</si>
  <si>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</si>
  <si>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</si>
  <si>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</si>
  <si>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</si>
  <si>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</si>
  <si>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</si>
  <si>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</si>
  <si>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</si>
  <si>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</si>
  <si>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</si>
  <si>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</si>
  <si>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</si>
  <si>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</si>
  <si>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</si>
  <si>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</si>
  <si>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</si>
  <si>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</si>
  <si>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</si>
  <si>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</si>
  <si>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</si>
  <si>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</si>
  <si>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</si>
  <si>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</si>
  <si>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</si>
  <si>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</si>
  <si>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</si>
  <si>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</si>
  <si>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</si>
  <si>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</si>
  <si>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</si>
  <si>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</si>
  <si>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</si>
  <si>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</si>
  <si>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</si>
  <si>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</si>
  <si>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</si>
  <si>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</si>
  <si>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</si>
  <si>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</si>
  <si>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</si>
  <si>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</si>
  <si>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</si>
  <si>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</si>
  <si>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</si>
  <si>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</si>
  <si>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</si>
  <si>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</si>
  <si>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</si>
  <si>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</si>
  <si>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</si>
  <si>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</si>
  <si>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</si>
  <si>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</si>
  <si>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</si>
  <si>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</si>
  <si>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</si>
  <si>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</si>
  <si>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</si>
  <si>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</si>
  <si>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</si>
  <si>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</si>
  <si>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</si>
  <si>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</si>
  <si>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</si>
  <si>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</si>
  <si>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</si>
  <si>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</si>
  <si>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</si>
  <si>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</si>
  <si>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</si>
  <si>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</si>
  <si>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</si>
  <si>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</si>
  <si>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</si>
  <si>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</si>
  <si>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</si>
  <si>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</si>
  <si>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</si>
  <si>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</si>
  <si>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</si>
  <si>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</si>
  <si>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</si>
  <si>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</si>
  <si>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</si>
  <si>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</si>
  <si>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</si>
  <si>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</si>
  <si>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</si>
  <si>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</si>
  <si>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</si>
  <si>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</si>
  <si>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</si>
  <si>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</si>
  <si>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</si>
  <si>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</si>
  <si>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</si>
  <si>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</si>
  <si>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</si>
  <si>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</si>
  <si>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</si>
  <si>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</si>
  <si>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</si>
  <si>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</si>
  <si>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</si>
  <si>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</si>
  <si>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</si>
  <si>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</si>
  <si>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</si>
  <si>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</si>
  <si>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</si>
  <si>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</si>
  <si>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</si>
  <si>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</si>
  <si>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</si>
  <si>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</si>
  <si>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</si>
  <si>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</si>
  <si>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</si>
  <si>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</si>
  <si>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</si>
  <si>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</si>
  <si>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</si>
  <si>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</si>
  <si>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</si>
  <si>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</si>
  <si>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</si>
  <si>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</si>
  <si>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</si>
  <si>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</si>
  <si>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</si>
  <si>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</si>
  <si>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</si>
  <si>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</si>
  <si>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</si>
  <si>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</si>
  <si>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</si>
  <si>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</si>
  <si>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</si>
  <si>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</si>
  <si>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</si>
  <si>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</si>
  <si>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</si>
  <si>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</si>
  <si>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</si>
  <si>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</si>
  <si>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</si>
  <si>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</si>
  <si>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</si>
  <si>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</si>
  <si>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</si>
  <si>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</si>
  <si>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</si>
  <si>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</si>
  <si>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</si>
  <si>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</si>
  <si>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</si>
  <si>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</si>
  <si>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</si>
  <si>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</si>
  <si>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</si>
  <si>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</si>
  <si>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</si>
  <si>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</si>
  <si>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</si>
  <si>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</si>
  <si>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</si>
  <si>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</si>
  <si>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</si>
  <si>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</si>
  <si>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</si>
  <si>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</si>
  <si>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</si>
  <si>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</si>
  <si>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</si>
  <si>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</si>
  <si>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</si>
  <si>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</si>
  <si>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</si>
  <si>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</si>
  <si>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</si>
  <si>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</si>
  <si>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</si>
  <si>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</si>
  <si>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</si>
  <si>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</si>
  <si>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</si>
  <si>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</si>
  <si>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</si>
  <si>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</si>
  <si>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</si>
  <si>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</si>
  <si>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</si>
  <si>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</si>
  <si>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</si>
  <si>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</si>
  <si>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</si>
  <si>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</si>
  <si>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</si>
  <si>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</si>
  <si>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</si>
  <si>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</si>
  <si>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</si>
  <si>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</si>
  <si>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</si>
  <si>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</si>
  <si>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</si>
  <si>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</si>
  <si>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</si>
  <si>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</si>
  <si>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</si>
  <si>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</si>
  <si>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</si>
  <si>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</si>
  <si>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</si>
  <si>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</si>
  <si>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</si>
  <si>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</si>
  <si>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</si>
  <si>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</si>
  <si>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</si>
  <si>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</si>
  <si>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</si>
  <si>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</si>
  <si>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</si>
  <si>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</si>
  <si>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</si>
  <si>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</si>
  <si>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</si>
  <si>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</si>
  <si>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</si>
  <si>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</si>
  <si>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</si>
  <si>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</si>
  <si>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</si>
  <si>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</si>
  <si>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</si>
  <si>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</si>
  <si>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</si>
  <si>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</si>
  <si>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</si>
  <si>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</si>
  <si>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</si>
  <si>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</si>
  <si>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</si>
  <si>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</si>
  <si>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</si>
  <si>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</si>
  <si>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</si>
  <si>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</si>
  <si>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</si>
  <si>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</si>
  <si>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</si>
  <si>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</si>
  <si>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</si>
  <si>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</si>
  <si>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</si>
  <si>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</si>
  <si>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</si>
  <si>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</si>
  <si>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</si>
  <si>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</si>
  <si>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</si>
  <si>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</si>
  <si>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</si>
  <si>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</si>
  <si>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</si>
  <si>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</si>
  <si>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</si>
  <si>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</si>
  <si>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</si>
  <si>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</si>
  <si>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</si>
  <si>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</si>
  <si>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</si>
  <si>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</si>
  <si>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</si>
  <si>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</si>
  <si>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</si>
  <si>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</si>
  <si>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</si>
  <si>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</si>
  <si>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</si>
  <si>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</si>
  <si>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</si>
  <si>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</si>
  <si>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</si>
  <si>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</si>
  <si>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</si>
  <si>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</si>
  <si>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</si>
  <si>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</si>
  <si>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</si>
  <si>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</si>
  <si>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</si>
  <si>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</si>
  <si>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</si>
  <si>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</si>
  <si>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</si>
  <si>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</si>
  <si>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</si>
  <si>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</si>
  <si>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</si>
  <si>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</si>
  <si>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</si>
  <si>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</si>
  <si>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</si>
  <si>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</si>
  <si>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</si>
  <si>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</si>
  <si>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</si>
  <si>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</si>
  <si>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</si>
  <si>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</si>
  <si>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</si>
  <si>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</si>
  <si>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</si>
  <si>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</si>
  <si>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</si>
  <si>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</si>
  <si>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</si>
  <si>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</si>
  <si>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</si>
  <si>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</si>
  <si>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</si>
  <si>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</si>
  <si>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</si>
  <si>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</si>
  <si>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</si>
  <si>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</si>
  <si>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</si>
  <si>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</si>
  <si>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</si>
  <si>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</si>
  <si>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</si>
  <si>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</si>
  <si>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</si>
  <si>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</si>
  <si>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</si>
  <si>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</si>
  <si>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</si>
  <si>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</si>
  <si>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</si>
  <si>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</si>
  <si>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</si>
  <si>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</si>
  <si>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</si>
  <si>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</si>
  <si>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</si>
  <si>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</si>
  <si>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</si>
  <si>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</si>
  <si>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</si>
  <si>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</si>
  <si>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</si>
  <si>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</si>
  <si>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</si>
  <si>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</si>
  <si>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</si>
  <si>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</si>
  <si>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</si>
  <si>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</si>
  <si>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</si>
  <si>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</si>
  <si>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</si>
  <si>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</si>
  <si>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</si>
  <si>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</si>
  <si>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</si>
  <si>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</si>
  <si>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</si>
  <si>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</si>
  <si>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</si>
  <si>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</si>
  <si>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</si>
  <si>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</si>
  <si>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</si>
  <si>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</si>
  <si>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</si>
  <si>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</si>
  <si>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</si>
  <si>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</si>
  <si>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</si>
  <si>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</si>
  <si>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</si>
  <si>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</si>
  <si>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</si>
  <si>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</si>
  <si>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</si>
  <si>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</si>
  <si>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</si>
  <si>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</si>
  <si>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</si>
  <si>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</si>
  <si>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</si>
  <si>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</si>
  <si>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</si>
  <si>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</si>
  <si>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</si>
  <si>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</si>
  <si>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</si>
  <si>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</si>
  <si>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</si>
  <si>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</si>
  <si>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</si>
  <si>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</si>
  <si>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</si>
  <si>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</si>
  <si>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</si>
  <si>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</si>
  <si>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</si>
  <si>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</si>
  <si>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</si>
  <si>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</si>
  <si>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</si>
  <si>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</si>
  <si>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</si>
  <si>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</si>
  <si>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</si>
  <si>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</si>
  <si>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</si>
  <si>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</si>
  <si>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</si>
  <si>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</si>
  <si>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</si>
  <si>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</si>
  <si>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</si>
  <si>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</si>
  <si>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</si>
  <si>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</si>
  <si>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</si>
  <si>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</si>
  <si>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</si>
  <si>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</si>
  <si>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</si>
  <si>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</si>
  <si>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</si>
  <si>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</si>
  <si>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</si>
  <si>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</si>
  <si>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</si>
  <si>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</si>
  <si>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</si>
  <si>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</si>
  <si>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</si>
  <si>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</si>
  <si>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</si>
  <si>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</si>
  <si>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</si>
  <si>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</si>
  <si>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</si>
  <si>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</si>
  <si>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</si>
  <si>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</si>
  <si>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</si>
  <si>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</si>
  <si>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</si>
  <si>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</si>
  <si>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</si>
  <si>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</si>
  <si>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</si>
  <si>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</si>
  <si>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</si>
  <si>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</si>
  <si>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</si>
  <si>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</si>
  <si>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</si>
  <si>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</si>
  <si>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</si>
  <si>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</si>
  <si>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</si>
  <si>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</si>
  <si>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</si>
  <si>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</si>
  <si>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</si>
  <si>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</si>
  <si>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</si>
  <si>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</si>
  <si>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</si>
  <si>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</si>
  <si>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</si>
  <si>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</si>
  <si>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</si>
  <si>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</si>
  <si>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</si>
  <si>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</si>
  <si>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</si>
  <si>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</si>
  <si>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</si>
  <si>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</si>
  <si>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</si>
  <si>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</si>
  <si>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</si>
  <si>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</si>
  <si>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</si>
  <si>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</si>
  <si>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</si>
  <si>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</si>
  <si>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</si>
  <si>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</si>
  <si>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</si>
  <si>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</si>
  <si>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</si>
  <si>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</si>
  <si>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</si>
  <si>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</si>
  <si>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</si>
  <si>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</si>
  <si>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</si>
  <si>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</si>
  <si>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</si>
  <si>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</si>
  <si>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</si>
  <si>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</si>
  <si>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</si>
  <si>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</si>
  <si>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</si>
  <si>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</si>
  <si>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</si>
  <si>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</si>
  <si>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</si>
  <si>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</si>
  <si>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</si>
  <si>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</si>
  <si>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</si>
  <si>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</si>
  <si>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</si>
  <si>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</si>
  <si>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</si>
  <si>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</si>
  <si>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</si>
  <si>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</si>
  <si>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</si>
  <si>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</si>
  <si>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</si>
  <si>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</si>
  <si>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</si>
  <si>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</si>
  <si>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</si>
  <si>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</si>
  <si>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</si>
  <si>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</si>
  <si>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</si>
  <si>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</si>
  <si>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</si>
  <si>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</si>
  <si>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</si>
  <si>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</si>
  <si>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</si>
  <si>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</si>
  <si>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</si>
  <si>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</si>
  <si>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</si>
  <si>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</si>
  <si>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</si>
  <si>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</si>
  <si>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</si>
  <si>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</si>
  <si>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</si>
  <si>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</si>
  <si>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</si>
  <si>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</si>
  <si>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</si>
  <si>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</si>
  <si>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</si>
  <si>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</si>
  <si>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</si>
  <si>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</si>
  <si>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</si>
  <si>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</si>
  <si>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</si>
  <si>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</si>
  <si>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</si>
  <si>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</si>
  <si>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</si>
  <si>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</si>
  <si>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</si>
  <si>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</si>
  <si>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</si>
  <si>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</si>
  <si>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</si>
  <si>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</si>
  <si>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</si>
  <si>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</si>
  <si>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</si>
  <si>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</si>
  <si>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</si>
  <si>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</si>
  <si>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</si>
  <si>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</si>
  <si>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</si>
  <si>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</si>
  <si>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</si>
  <si>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</si>
  <si>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</si>
  <si>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</si>
  <si>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</si>
  <si>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</si>
  <si>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</si>
  <si>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</si>
  <si>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</si>
  <si>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</si>
  <si>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</si>
  <si>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</si>
  <si>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</si>
  <si>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</si>
  <si>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</si>
  <si>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</si>
  <si>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</si>
  <si>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</si>
  <si>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</si>
  <si>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</si>
  <si>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</si>
  <si>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</si>
  <si>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</si>
  <si>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</si>
  <si>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</si>
  <si>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</si>
  <si>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</si>
  <si>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</si>
  <si>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</si>
  <si>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</si>
  <si>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</si>
  <si>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</si>
  <si>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</si>
  <si>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</si>
  <si>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</si>
  <si>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</si>
  <si>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</si>
  <si>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</si>
  <si>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</si>
  <si>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</si>
  <si>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</si>
  <si>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</si>
  <si>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</si>
  <si>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</si>
  <si>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</si>
  <si>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</si>
  <si>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</si>
  <si>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</si>
  <si>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</si>
  <si>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</si>
  <si>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</si>
  <si>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</si>
  <si>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</si>
  <si>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</si>
  <si>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</si>
  <si>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</si>
  <si>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</si>
  <si>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</si>
  <si>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</si>
  <si>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</si>
  <si>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</si>
  <si>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</si>
  <si>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</si>
  <si>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</si>
  <si>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</si>
  <si>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</si>
  <si>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</si>
  <si>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</si>
  <si>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</si>
  <si>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</si>
  <si>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</si>
  <si>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</si>
  <si>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</si>
  <si>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</si>
  <si>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</si>
  <si>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</si>
  <si>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</si>
  <si>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</si>
  <si>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</si>
  <si>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</si>
  <si>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</si>
  <si>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</si>
  <si>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</si>
  <si>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</si>
  <si>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</si>
  <si>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</si>
  <si>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</si>
  <si>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</si>
  <si>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</si>
  <si>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</si>
  <si>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</si>
  <si>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</si>
  <si>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</si>
  <si>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</si>
  <si>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</si>
  <si>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</si>
  <si>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</si>
  <si>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</si>
  <si>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</si>
  <si>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</si>
  <si>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</si>
  <si>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</si>
  <si>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</si>
  <si>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</si>
  <si>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</si>
  <si>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</si>
  <si>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</si>
  <si>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</si>
  <si>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</si>
  <si>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</si>
  <si>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</si>
  <si>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</si>
  <si>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</si>
  <si>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</si>
  <si>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</si>
  <si>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</si>
  <si>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</si>
  <si>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</si>
  <si>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</si>
  <si>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</si>
  <si>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</si>
  <si>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</si>
  <si>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</si>
  <si>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</si>
  <si>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</si>
  <si>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</si>
  <si>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</si>
  <si>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</si>
  <si>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</si>
  <si>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</si>
  <si>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</si>
  <si>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</si>
  <si>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</si>
  <si>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</si>
  <si>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</si>
  <si>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</si>
  <si>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</si>
  <si>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</si>
  <si>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</si>
  <si>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</si>
  <si>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</si>
  <si>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</si>
  <si>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</si>
  <si>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</si>
  <si>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</si>
  <si>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</si>
  <si>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</si>
  <si>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</si>
  <si>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</si>
  <si>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</si>
  <si>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</si>
  <si>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</si>
  <si>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</si>
  <si>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</si>
  <si>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</si>
  <si>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</si>
  <si>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</si>
  <si>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</si>
  <si>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</si>
  <si>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</si>
  <si>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</si>
  <si>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</si>
  <si>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</si>
  <si>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</si>
  <si>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</si>
  <si>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</si>
  <si>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</si>
  <si>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</si>
  <si>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</si>
  <si>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</si>
  <si>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</si>
  <si>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</si>
  <si>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</si>
  <si>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</si>
  <si>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</si>
  <si>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</si>
  <si>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</si>
  <si>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</si>
  <si>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</si>
  <si>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</si>
  <si>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</si>
  <si>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</si>
  <si>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</si>
  <si>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</si>
  <si>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</si>
  <si>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</si>
  <si>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</si>
  <si>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</si>
  <si>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</si>
  <si>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</si>
  <si>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</si>
  <si>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</si>
  <si>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</si>
  <si>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</si>
  <si>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</si>
  <si>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</si>
  <si>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</si>
  <si>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</si>
  <si>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</si>
  <si>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</si>
  <si>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</si>
  <si>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</si>
  <si>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</si>
  <si>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</si>
  <si>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</si>
  <si>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</si>
  <si>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</si>
  <si>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</si>
  <si>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</si>
  <si>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</si>
  <si>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</si>
  <si>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</si>
  <si>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</si>
  <si>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</si>
  <si>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</si>
  <si>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</si>
  <si>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</si>
  <si>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</si>
  <si>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</si>
  <si>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</si>
  <si>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</si>
  <si>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</si>
  <si>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</si>
  <si>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</si>
  <si>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</si>
  <si>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</si>
  <si>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</si>
  <si>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</si>
  <si>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</si>
  <si>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</si>
  <si>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</si>
  <si>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</si>
  <si>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</si>
  <si>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</si>
  <si>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</si>
  <si>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</si>
  <si>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</si>
  <si>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</si>
  <si>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</si>
  <si>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</si>
  <si>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</si>
  <si>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</si>
  <si>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</si>
  <si>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</si>
  <si>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</si>
  <si>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</si>
  <si>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</si>
  <si>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</si>
  <si>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</si>
  <si>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</si>
  <si>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</si>
  <si>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</si>
  <si>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</si>
  <si>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</si>
  <si>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</si>
  <si>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</si>
  <si>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</si>
  <si>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</si>
  <si>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</si>
  <si>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</si>
  <si>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</si>
  <si>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</si>
  <si>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</si>
  <si>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</si>
  <si>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</si>
  <si>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</si>
  <si>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</si>
  <si>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</si>
  <si>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</si>
  <si>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</si>
  <si>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</si>
  <si>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</si>
  <si>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</si>
  <si>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</si>
  <si>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</si>
  <si>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</si>
  <si>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</si>
  <si>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</si>
  <si>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</si>
  <si>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</si>
  <si>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</si>
  <si>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</si>
  <si>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</si>
  <si>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</si>
  <si>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</si>
  <si>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</si>
  <si>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</si>
  <si>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</si>
  <si>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</si>
  <si>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</si>
  <si>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</si>
  <si>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</si>
  <si>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</si>
  <si>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</si>
  <si>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</si>
  <si>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</si>
  <si>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</si>
  <si>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</si>
  <si>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</si>
  <si>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</si>
  <si>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</si>
  <si>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</si>
  <si>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</si>
  <si>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</si>
  <si>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</si>
  <si>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</si>
  <si>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</si>
  <si>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</si>
  <si>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</si>
  <si>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</si>
  <si>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</si>
  <si>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</si>
  <si>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</si>
  <si>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</si>
  <si>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</si>
  <si>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</si>
  <si>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</si>
  <si>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</si>
  <si>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</si>
  <si>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</si>
  <si>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</si>
  <si>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</si>
  <si>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</si>
  <si>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</si>
  <si>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</si>
  <si>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</si>
  <si>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</si>
  <si>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</si>
  <si>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</si>
  <si>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</si>
  <si>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</si>
  <si>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</si>
  <si>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</si>
  <si>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</si>
  <si>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</si>
  <si>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</si>
  <si>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</si>
  <si>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</si>
  <si>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</si>
  <si>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</si>
  <si>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</si>
  <si>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</si>
  <si>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</si>
  <si>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</si>
  <si>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</si>
  <si>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</si>
  <si>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</si>
  <si>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</si>
  <si>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</si>
  <si>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</si>
  <si>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</si>
  <si>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</si>
  <si>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</si>
  <si>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</si>
  <si>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</si>
  <si>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</si>
  <si>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</si>
  <si>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</si>
  <si>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</si>
  <si>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</si>
  <si>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</si>
  <si>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</si>
  <si>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</si>
  <si>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</si>
  <si>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</si>
  <si>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</si>
  <si>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</si>
  <si>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</si>
  <si>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</si>
  <si>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</si>
  <si>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</si>
  <si>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</si>
  <si>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</si>
  <si>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</si>
  <si>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</si>
  <si>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</si>
  <si>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</si>
  <si>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</si>
  <si>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</si>
  <si>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</si>
  <si>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</si>
  <si>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</si>
  <si>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</si>
  <si>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</si>
  <si>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</si>
  <si>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</si>
  <si>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</si>
  <si>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</si>
  <si>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</si>
  <si>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</si>
  <si>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</si>
  <si>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</si>
  <si>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</si>
  <si>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</si>
  <si>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</si>
  <si>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</si>
  <si>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</si>
  <si>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</si>
  <si>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</si>
  <si>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</si>
  <si>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</si>
  <si>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</si>
  <si>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</si>
  <si>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</si>
  <si>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</si>
  <si>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</si>
  <si>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</si>
  <si>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</si>
  <si>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</si>
  <si>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</si>
  <si>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</si>
  <si>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</si>
  <si>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</si>
  <si>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</si>
  <si>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</si>
  <si>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</si>
  <si>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</si>
  <si>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</si>
  <si>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</si>
  <si>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</si>
  <si>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</si>
  <si>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</si>
  <si>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</si>
  <si>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</si>
  <si>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</si>
  <si>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</si>
  <si>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</si>
  <si>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</si>
  <si>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</si>
  <si>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</si>
  <si>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</si>
  <si>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</si>
  <si>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</si>
  <si>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</si>
  <si>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</si>
  <si>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</si>
  <si>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</si>
  <si>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</si>
  <si>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</si>
  <si>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</si>
  <si>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</si>
  <si>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</si>
  <si>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</si>
  <si>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</si>
  <si>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</si>
  <si>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</si>
  <si>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</si>
  <si>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</si>
  <si>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</si>
  <si>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</si>
  <si>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</si>
  <si>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</si>
  <si>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</si>
  <si>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</si>
  <si>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</si>
  <si>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</si>
  <si>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</si>
  <si>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</si>
  <si>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</si>
  <si>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</si>
  <si>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</si>
  <si>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</si>
  <si>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</si>
  <si>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</si>
  <si>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</si>
  <si>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</si>
  <si>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</si>
  <si>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</si>
  <si>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</si>
  <si>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</si>
  <si>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</si>
  <si>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</si>
  <si>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</si>
  <si>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</si>
  <si>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</si>
  <si>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</si>
  <si>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</si>
  <si>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</si>
  <si>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</si>
  <si>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</si>
  <si>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</si>
  <si>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</si>
  <si>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</si>
  <si>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</si>
  <si>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</si>
  <si>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</si>
  <si>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</si>
  <si>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</si>
  <si>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</si>
  <si>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</si>
  <si>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</si>
  <si>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</si>
  <si>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</si>
  <si>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</si>
  <si>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</si>
  <si>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</si>
  <si>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</si>
  <si>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</si>
  <si>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</si>
  <si>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</si>
  <si>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</si>
  <si>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</si>
  <si>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</si>
  <si>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</si>
  <si>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</si>
  <si>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</si>
  <si>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</si>
  <si>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</si>
  <si>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</si>
  <si>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</si>
  <si>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</si>
  <si>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</si>
  <si>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</si>
  <si>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</si>
  <si>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</si>
  <si>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</si>
  <si>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</si>
  <si>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</si>
  <si>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</si>
  <si>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</si>
  <si>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</si>
  <si>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</si>
  <si>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</si>
  <si>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</si>
  <si>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</si>
  <si>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</si>
  <si>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</si>
  <si>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</si>
  <si>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</si>
  <si>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</si>
  <si>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</si>
  <si>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</si>
  <si>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</si>
  <si>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</si>
  <si>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</si>
  <si>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</si>
  <si>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</si>
  <si>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</si>
  <si>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</si>
  <si>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</si>
  <si>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</si>
  <si>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</si>
  <si>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</si>
  <si>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</si>
  <si>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</si>
  <si>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</si>
  <si>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</si>
  <si>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</si>
  <si>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</si>
  <si>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</si>
  <si>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</si>
  <si>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</si>
  <si>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</si>
  <si>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</si>
  <si>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</si>
  <si>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</si>
  <si>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</si>
  <si>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</si>
  <si>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</si>
  <si>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</si>
  <si>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</si>
  <si>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</si>
  <si>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</si>
  <si>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</si>
  <si>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</si>
  <si>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</si>
  <si>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</si>
  <si>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</si>
  <si>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</si>
  <si>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</si>
  <si>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</si>
  <si>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</si>
  <si>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</si>
  <si>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</si>
  <si>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</si>
  <si>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</si>
  <si>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</si>
  <si>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</si>
  <si>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</si>
  <si>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</si>
  <si>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</si>
  <si>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</si>
  <si>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</si>
  <si>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</si>
  <si>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</si>
  <si>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</si>
  <si>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</si>
  <si>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</si>
  <si>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</si>
  <si>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</si>
  <si>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</si>
  <si>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</si>
  <si>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</si>
  <si>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</si>
  <si>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</si>
  <si>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</si>
  <si>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</si>
  <si>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</si>
  <si>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</si>
  <si>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</si>
  <si>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</si>
  <si>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</si>
  <si>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</si>
  <si>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</si>
  <si>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</si>
  <si>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</si>
  <si>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</si>
  <si>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</si>
  <si>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</si>
  <si>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</si>
  <si>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</si>
  <si>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</si>
  <si>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</si>
  <si>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</si>
  <si>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</si>
  <si>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</si>
  <si>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</si>
  <si>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</si>
  <si>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</si>
  <si>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</si>
  <si>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</si>
  <si>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</si>
  <si>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</si>
  <si>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</si>
  <si>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</si>
  <si>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</si>
  <si>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</si>
  <si>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</si>
  <si>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</si>
  <si>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</si>
  <si>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</si>
  <si>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</si>
  <si>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</si>
  <si>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</si>
  <si>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</si>
  <si>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</si>
  <si>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</si>
  <si>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</si>
  <si>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</si>
  <si>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</si>
  <si>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</si>
  <si>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</si>
  <si>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</si>
  <si>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</si>
  <si>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</si>
  <si>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</si>
  <si>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</si>
  <si>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</si>
  <si>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</si>
  <si>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</si>
  <si>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</si>
  <si>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</si>
  <si>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</si>
  <si>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</si>
  <si>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</si>
  <si>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</si>
  <si>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</si>
  <si>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</si>
  <si>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</si>
  <si>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</si>
  <si>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</si>
  <si>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</si>
  <si>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</si>
  <si>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</si>
  <si>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</si>
  <si>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</si>
  <si>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</si>
  <si>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</si>
  <si>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</si>
  <si>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</si>
  <si>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</si>
  <si>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</si>
  <si>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</si>
  <si>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</si>
  <si>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</si>
  <si>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</si>
  <si>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</si>
  <si>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</si>
  <si>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</si>
  <si>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</si>
  <si>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</si>
  <si>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</si>
  <si>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</si>
  <si>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</si>
  <si>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</si>
  <si>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</si>
  <si>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</si>
  <si>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</si>
  <si>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</si>
  <si>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</si>
  <si>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</si>
  <si>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</si>
  <si>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</si>
  <si>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</si>
  <si>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</si>
  <si>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</si>
  <si>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</si>
  <si>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</si>
  <si>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</si>
  <si>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</si>
  <si>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</si>
  <si>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</si>
  <si>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</si>
  <si>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</si>
  <si>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</si>
  <si>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</si>
  <si>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</si>
  <si>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</si>
  <si>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</si>
  <si>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</si>
  <si>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</si>
  <si>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</si>
  <si>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</si>
  <si>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</si>
  <si>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</si>
  <si>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</si>
  <si>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</si>
  <si>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</si>
  <si>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</si>
  <si>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</si>
  <si>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</si>
  <si>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</si>
  <si>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</si>
  <si>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</si>
  <si>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</si>
  <si>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</si>
  <si>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</si>
  <si>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</si>
  <si>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</si>
  <si>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</si>
  <si>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</si>
  <si>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</si>
  <si>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</si>
  <si>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</si>
  <si>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</si>
  <si>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</si>
  <si>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</si>
  <si>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</si>
  <si>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</si>
  <si>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</si>
  <si>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</si>
  <si>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</si>
  <si>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</si>
  <si>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</si>
  <si>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</si>
  <si>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</si>
  <si>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</si>
  <si>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</si>
  <si>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</si>
  <si>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</si>
  <si>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</si>
  <si>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</si>
  <si>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</si>
  <si>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</si>
  <si>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</si>
  <si>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</si>
  <si>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</si>
  <si>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</si>
  <si>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</si>
  <si>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</si>
  <si>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</si>
  <si>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</si>
  <si>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</si>
  <si>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</si>
  <si>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</si>
  <si>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</si>
  <si>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</si>
  <si>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</si>
  <si>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</si>
  <si>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</si>
  <si>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</si>
  <si>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</si>
  <si>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</si>
  <si>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</si>
  <si>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</si>
  <si>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</si>
  <si>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</si>
  <si>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</si>
  <si>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</si>
  <si>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</si>
  <si>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</si>
  <si>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</si>
  <si>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</si>
  <si>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</si>
  <si>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</si>
  <si>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</si>
  <si>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</si>
  <si>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</si>
  <si>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</si>
  <si>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</si>
  <si>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</si>
  <si>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</si>
  <si>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</si>
  <si>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</si>
  <si>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</si>
  <si>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</si>
  <si>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</si>
  <si>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</si>
  <si>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</si>
  <si>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</si>
  <si>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</si>
  <si>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</si>
  <si>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</si>
  <si>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</si>
  <si>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</si>
  <si>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</si>
  <si>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</si>
  <si>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</si>
  <si>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</si>
  <si>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</si>
  <si>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</si>
  <si>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</si>
  <si>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</si>
  <si>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</si>
  <si>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</si>
  <si>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</si>
  <si>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</si>
  <si>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</si>
  <si>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</si>
  <si>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</si>
  <si>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</si>
  <si>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</si>
  <si>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</si>
  <si>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</si>
  <si>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</si>
  <si>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</si>
  <si>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</si>
  <si>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</si>
  <si>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</si>
  <si>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</si>
  <si>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</si>
  <si>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</si>
  <si>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</si>
  <si>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</si>
  <si>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</si>
  <si>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</si>
  <si>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</si>
  <si>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</si>
  <si>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</si>
  <si>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</si>
  <si>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</si>
  <si>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</si>
  <si>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</si>
  <si>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</si>
  <si>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</si>
  <si>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</si>
  <si>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</si>
  <si>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</si>
  <si>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</si>
  <si>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</si>
  <si>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</si>
  <si>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</si>
  <si>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</si>
  <si>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</si>
  <si>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</si>
  <si>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</si>
  <si>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</si>
  <si>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</si>
  <si>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</si>
  <si>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</si>
  <si>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</si>
  <si>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</si>
  <si>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</si>
  <si>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</si>
  <si>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</si>
  <si>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</si>
  <si>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</si>
  <si>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</si>
  <si>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</si>
  <si>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</si>
  <si>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</si>
  <si>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</si>
  <si>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</si>
  <si>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</si>
  <si>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</si>
  <si>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</si>
  <si>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</si>
  <si>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</si>
  <si>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</si>
  <si>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</si>
  <si>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</si>
  <si>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</si>
  <si>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</si>
  <si>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</si>
  <si>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</si>
  <si>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</si>
  <si>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</si>
  <si>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</si>
  <si>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</si>
  <si>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</si>
  <si>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</si>
  <si>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</si>
  <si>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</si>
  <si>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</si>
  <si>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</si>
  <si>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</si>
  <si>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</si>
  <si>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</si>
  <si>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</si>
  <si>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</si>
  <si>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</si>
  <si>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</si>
  <si>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</si>
  <si>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</si>
  <si>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</si>
  <si>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</si>
  <si>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</si>
  <si>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</si>
  <si>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</si>
  <si>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</si>
  <si>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</si>
  <si>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</si>
  <si>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</si>
  <si>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</si>
  <si>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</si>
  <si>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</si>
  <si>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</si>
  <si>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</si>
  <si>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</si>
  <si>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</si>
  <si>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</si>
  <si>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</si>
  <si>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</si>
  <si>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</si>
  <si>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</si>
  <si>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</si>
  <si>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</si>
  <si>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</si>
  <si>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</si>
  <si>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</si>
  <si>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</si>
  <si>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</si>
  <si>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</si>
  <si>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</si>
  <si>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</si>
  <si>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</si>
  <si>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</si>
  <si>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</si>
  <si>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</si>
  <si>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</si>
  <si>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</si>
  <si>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</si>
  <si>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</si>
  <si>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</si>
  <si>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</si>
  <si>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</si>
  <si>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</si>
  <si>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</si>
  <si>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</si>
  <si>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</si>
  <si>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</si>
  <si>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</si>
  <si>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</si>
  <si>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</si>
  <si>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</si>
  <si>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</si>
  <si>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</si>
  <si>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</si>
  <si>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</si>
  <si>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</si>
  <si>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</si>
  <si>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</si>
  <si>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</si>
  <si>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</si>
  <si>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</si>
  <si>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</si>
  <si>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</si>
  <si>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</si>
  <si>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</si>
  <si>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</si>
  <si>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</si>
  <si>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</si>
  <si>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</si>
  <si>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</si>
  <si>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</si>
  <si>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</si>
  <si>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</si>
  <si>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</si>
  <si>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</si>
  <si>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</si>
  <si>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</si>
  <si>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</si>
  <si>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</si>
  <si>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</si>
  <si>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</si>
  <si>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</si>
  <si>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</si>
  <si>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</si>
  <si>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</si>
  <si>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</si>
  <si>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</si>
  <si>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</si>
  <si>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</si>
  <si>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</si>
  <si>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</si>
  <si>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</si>
  <si>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</si>
  <si>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</si>
  <si>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</si>
  <si>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</si>
  <si>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</si>
  <si>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</si>
  <si>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</si>
  <si>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</si>
  <si>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</si>
  <si>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</si>
  <si>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</si>
  <si>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</si>
  <si>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</si>
  <si>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</si>
  <si>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</si>
  <si>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</si>
  <si>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</si>
  <si>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</si>
  <si>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</si>
  <si>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</si>
  <si>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</si>
  <si>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</si>
  <si>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</si>
  <si>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</si>
  <si>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</si>
  <si>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</si>
  <si>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</si>
  <si>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</si>
  <si>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</si>
  <si>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</si>
  <si>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</si>
  <si>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</si>
  <si>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</si>
  <si>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</si>
  <si>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</si>
  <si>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</si>
  <si>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</si>
  <si>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</si>
  <si>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</si>
  <si>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</si>
  <si>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</si>
  <si>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</si>
  <si>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</si>
  <si>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</si>
  <si>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</si>
  <si>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</si>
  <si>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</si>
  <si>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</si>
  <si>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</si>
  <si>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</si>
  <si>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</si>
  <si>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</si>
  <si>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</si>
  <si>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</si>
  <si>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</si>
  <si>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</si>
  <si>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</si>
  <si>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</si>
  <si>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</si>
  <si>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</si>
  <si>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</si>
  <si>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</si>
  <si>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</si>
  <si>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</si>
  <si>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</si>
  <si>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</si>
  <si>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</si>
  <si>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</si>
  <si>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</si>
  <si>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</si>
  <si>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</si>
  <si>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</si>
  <si>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</si>
  <si>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</si>
  <si>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</si>
  <si>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</si>
  <si>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</si>
  <si>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</si>
  <si>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</si>
  <si>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</si>
  <si>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</si>
  <si>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</si>
  <si>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</si>
  <si>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</si>
  <si>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</si>
  <si>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</si>
  <si>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</si>
  <si>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</si>
  <si>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</si>
  <si>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</si>
  <si>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</si>
  <si>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</si>
  <si>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</si>
  <si>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</si>
  <si>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</si>
  <si>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</si>
  <si>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</si>
  <si>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</si>
  <si>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</si>
  <si>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</si>
  <si>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</si>
  <si>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</si>
  <si>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</si>
  <si>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</si>
  <si>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</si>
  <si>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</si>
  <si>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</si>
  <si>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</si>
  <si>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</si>
  <si>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</si>
  <si>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</si>
  <si>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</si>
  <si>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</si>
  <si>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</si>
  <si>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</si>
  <si>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</si>
  <si>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</si>
  <si>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</si>
  <si>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</si>
  <si>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</si>
  <si>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</si>
  <si>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</si>
  <si>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</si>
  <si>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</si>
  <si>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</si>
  <si>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</si>
  <si>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</si>
  <si>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</si>
  <si>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</si>
  <si>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</si>
  <si>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</si>
  <si>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</si>
  <si>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</si>
  <si>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</si>
  <si>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</si>
  <si>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</si>
  <si>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</si>
  <si>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</si>
  <si>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</si>
  <si>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</si>
  <si>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</si>
  <si>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</si>
  <si>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</si>
  <si>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</si>
  <si>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</si>
  <si>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</si>
  <si>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</si>
  <si>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</si>
  <si>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</si>
  <si>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</si>
  <si>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</si>
  <si>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</si>
  <si>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</si>
  <si>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</si>
  <si>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</si>
  <si>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</si>
  <si>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</si>
  <si>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</si>
  <si>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</si>
  <si>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</si>
  <si>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</si>
  <si>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</si>
  <si>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</si>
  <si>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</si>
  <si>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</si>
  <si>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</si>
  <si>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</si>
  <si>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</si>
  <si>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</si>
  <si>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</si>
  <si>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</si>
  <si>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</si>
  <si>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</si>
  <si>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</si>
  <si>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</si>
  <si>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</si>
  <si>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</si>
  <si>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</si>
  <si>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</si>
  <si>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</si>
  <si>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</si>
  <si>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</si>
  <si>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</si>
  <si>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</si>
  <si>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</si>
  <si>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</si>
  <si>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</si>
  <si>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</si>
  <si>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</si>
  <si>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</si>
  <si>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</si>
  <si>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</si>
  <si>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</si>
  <si>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</si>
  <si>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</si>
  <si>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</si>
  <si>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</si>
  <si>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</si>
  <si>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</si>
  <si>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</si>
  <si>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</si>
  <si>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</si>
  <si>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</si>
  <si>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</si>
  <si>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</si>
  <si>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</si>
  <si>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</si>
  <si>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</si>
  <si>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</si>
  <si>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</si>
  <si>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</si>
  <si>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</si>
  <si>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</si>
  <si>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</si>
  <si>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</si>
  <si>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</si>
  <si>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</si>
  <si>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</si>
  <si>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</si>
  <si>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</si>
  <si>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</si>
  <si>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</si>
  <si>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</si>
  <si>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</si>
  <si>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</si>
  <si>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</si>
  <si>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</si>
  <si>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</si>
  <si>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</si>
  <si>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</si>
  <si>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</si>
  <si>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</si>
  <si>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</si>
  <si>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</si>
  <si>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</si>
  <si>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</si>
  <si>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</si>
  <si>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</si>
  <si>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</si>
  <si>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</si>
  <si>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</si>
  <si>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</si>
  <si>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</si>
  <si>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</si>
  <si>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</si>
  <si>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</si>
  <si>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</si>
  <si>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</si>
  <si>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</si>
  <si>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</si>
  <si>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</si>
  <si>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</si>
  <si>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</si>
  <si>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</si>
  <si>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</si>
  <si>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</si>
  <si>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</si>
  <si>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</si>
  <si>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</si>
  <si>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</si>
  <si>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</si>
  <si>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</si>
  <si>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</si>
  <si>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</si>
  <si>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</si>
  <si>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</si>
  <si>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</si>
  <si>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</si>
  <si>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</si>
  <si>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</si>
  <si>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</si>
  <si>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</si>
  <si>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</si>
  <si>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</si>
  <si>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</si>
  <si>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</si>
  <si>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</si>
  <si>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</si>
  <si>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</si>
  <si>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</si>
  <si>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</si>
  <si>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</si>
  <si>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</si>
  <si>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</si>
  <si>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</si>
  <si>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</si>
  <si>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</si>
  <si>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</si>
  <si>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</si>
  <si>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</si>
  <si>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</si>
  <si>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</si>
  <si>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</si>
  <si>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</si>
  <si>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</si>
  <si>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</si>
  <si>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</si>
  <si>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</si>
  <si>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</si>
  <si>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</si>
  <si>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</si>
  <si>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</si>
  <si>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</si>
  <si>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</si>
  <si>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</si>
  <si>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</si>
  <si>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</si>
  <si>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</si>
  <si>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</si>
  <si>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</si>
  <si>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</si>
  <si>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</si>
  <si>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</si>
  <si>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</si>
  <si>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</si>
  <si>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</si>
  <si>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</si>
  <si>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</si>
  <si>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</si>
  <si>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</si>
  <si>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</si>
  <si>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</si>
  <si>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</si>
  <si>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</si>
  <si>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</si>
  <si>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</si>
  <si>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</si>
  <si>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</si>
  <si>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</si>
  <si>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</si>
  <si>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</si>
  <si>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</si>
  <si>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</si>
  <si>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</si>
  <si>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</si>
  <si>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</si>
  <si>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</si>
  <si>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</si>
  <si>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</si>
  <si>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</si>
  <si>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</si>
  <si>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</si>
  <si>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</si>
  <si>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</si>
  <si>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</si>
  <si>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</si>
  <si>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</si>
  <si>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</si>
  <si>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</si>
  <si>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</si>
  <si>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</si>
  <si>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</si>
  <si>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</si>
  <si>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</si>
  <si>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</si>
  <si>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</si>
  <si>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</si>
  <si>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</si>
  <si>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</si>
  <si>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</si>
  <si>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</si>
  <si>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</si>
  <si>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</si>
  <si>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</si>
  <si>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</si>
  <si>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</si>
  <si>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</si>
  <si>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</si>
  <si>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</si>
  <si>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</si>
  <si>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</si>
  <si>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</si>
  <si>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</si>
  <si>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</si>
  <si>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</si>
  <si>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</si>
  <si>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</si>
  <si>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</si>
  <si>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</si>
  <si>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</si>
  <si>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</si>
  <si>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</si>
  <si>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</si>
  <si>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</si>
  <si>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</si>
  <si>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</si>
  <si>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</si>
  <si>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</si>
  <si>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</si>
  <si>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</si>
  <si>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</si>
  <si>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</si>
  <si>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</si>
  <si>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</si>
  <si>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</si>
  <si>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</si>
  <si>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</si>
  <si>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</si>
  <si>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</si>
  <si>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</si>
  <si>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</si>
  <si>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</si>
  <si>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</si>
  <si>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</si>
  <si>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</si>
  <si>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</si>
  <si>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</si>
  <si>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</si>
  <si>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</si>
  <si>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</si>
  <si>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</si>
  <si>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</si>
  <si>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</si>
  <si>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</si>
  <si>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</si>
  <si>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</si>
  <si>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</si>
  <si>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</si>
  <si>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</si>
  <si>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</si>
  <si>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</si>
  <si>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</si>
  <si>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</si>
  <si>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</si>
  <si>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</si>
  <si>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</si>
  <si>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</si>
  <si>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</si>
  <si>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</si>
  <si>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</si>
  <si>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</si>
  <si>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</si>
  <si>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</si>
  <si>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</si>
  <si>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</si>
  <si>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</si>
  <si>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</si>
  <si>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</si>
  <si>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</si>
  <si>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</si>
  <si>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</si>
  <si>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</si>
  <si>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</si>
  <si>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</si>
  <si>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</si>
  <si>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</si>
  <si>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</si>
  <si>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</si>
  <si>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</si>
  <si>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</si>
  <si>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</si>
  <si>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</si>
  <si>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</si>
  <si>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</si>
  <si>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</si>
  <si>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</si>
  <si>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</si>
  <si>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</si>
  <si>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</si>
  <si>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</si>
  <si>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</si>
  <si>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</si>
  <si>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</si>
  <si>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</si>
  <si>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</si>
  <si>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</si>
  <si>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</si>
  <si>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</si>
  <si>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</si>
  <si>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</si>
  <si>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</si>
  <si>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</si>
  <si>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</si>
  <si>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</si>
  <si>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</si>
  <si>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</si>
  <si>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</si>
  <si>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</si>
  <si>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</si>
  <si>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</si>
  <si>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</si>
  <si>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</si>
  <si>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</si>
  <si>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</si>
  <si>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</si>
  <si>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</si>
  <si>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</si>
  <si>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</si>
  <si>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</si>
  <si>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</si>
  <si>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</si>
  <si>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</si>
  <si>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</si>
  <si>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</si>
  <si>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</si>
  <si>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</si>
  <si>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</si>
  <si>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</si>
  <si>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</si>
  <si>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</si>
  <si>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</si>
  <si>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</si>
  <si>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</si>
  <si>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</si>
  <si>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</si>
  <si>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</si>
  <si>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</si>
  <si>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</si>
  <si>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</si>
  <si>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</si>
  <si>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</si>
  <si>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</si>
  <si>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</si>
  <si>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</si>
  <si>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</si>
  <si>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</si>
  <si>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</si>
  <si>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</si>
  <si>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</si>
  <si>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</si>
  <si>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</si>
  <si>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</si>
  <si>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</si>
  <si>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</si>
  <si>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</si>
  <si>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</si>
  <si>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</si>
  <si>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</si>
  <si>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</si>
  <si>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</si>
  <si>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</si>
  <si>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</si>
  <si>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</si>
  <si>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</si>
  <si>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</si>
  <si>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</si>
  <si>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</si>
  <si>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</si>
  <si>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</si>
  <si>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</si>
  <si>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</si>
  <si>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</si>
  <si>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</si>
  <si>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</si>
  <si>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</si>
  <si>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</si>
  <si>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</si>
  <si>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</si>
  <si>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</si>
  <si>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</si>
  <si>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</si>
  <si>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</si>
  <si>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</si>
  <si>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</si>
  <si>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</si>
  <si>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</si>
  <si>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</si>
  <si>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</si>
  <si>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</si>
  <si>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</si>
  <si>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</si>
  <si>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</si>
  <si>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</si>
  <si>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</si>
  <si>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</si>
  <si>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</si>
  <si>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</si>
  <si>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</si>
  <si>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</si>
  <si>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</si>
  <si>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</si>
  <si>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</si>
  <si>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</si>
  <si>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</si>
  <si>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</si>
  <si>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</si>
  <si>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</si>
  <si>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</si>
  <si>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</si>
  <si>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</si>
  <si>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</si>
  <si>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</si>
  <si>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</si>
  <si>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</si>
  <si>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</si>
  <si>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</si>
  <si>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</si>
  <si>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</si>
  <si>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</si>
  <si>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</si>
  <si>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</si>
  <si>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</si>
  <si>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</si>
  <si>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</si>
  <si>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</si>
  <si>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</si>
  <si>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</si>
  <si>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</si>
  <si>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</si>
  <si>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</si>
  <si>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</si>
  <si>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</si>
  <si>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</si>
  <si>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</si>
  <si>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</si>
  <si>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</si>
  <si>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</si>
  <si>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</si>
  <si>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</si>
  <si>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</si>
  <si>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</si>
  <si>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</si>
  <si>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</si>
  <si>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</si>
  <si>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</si>
  <si>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</si>
  <si>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</si>
  <si>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</si>
  <si>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</si>
  <si>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</si>
  <si>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</si>
  <si>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</si>
  <si>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</si>
  <si>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</si>
  <si>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</si>
  <si>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</si>
  <si>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</si>
  <si>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</si>
  <si>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</si>
  <si>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</si>
  <si>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</si>
  <si>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</si>
  <si>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</si>
  <si>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</si>
  <si>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</si>
  <si>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</si>
  <si>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</si>
  <si>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</si>
  <si>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</si>
  <si>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</si>
  <si>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</si>
  <si>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</si>
  <si>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</si>
  <si>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</si>
  <si>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</si>
  <si>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</si>
  <si>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</si>
  <si>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</si>
  <si>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</si>
  <si>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</si>
  <si>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</si>
  <si>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</si>
  <si>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</si>
  <si>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</si>
  <si>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</si>
  <si>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</si>
  <si>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</si>
  <si>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</si>
  <si>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</si>
  <si>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</si>
  <si>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</si>
  <si>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</si>
  <si>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</si>
  <si>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</si>
  <si>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</si>
  <si>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</si>
  <si>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</si>
  <si>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</si>
  <si>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</si>
  <si>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</si>
  <si>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</si>
  <si>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</si>
  <si>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</si>
  <si>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</si>
  <si>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</si>
  <si>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</si>
  <si>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</si>
  <si>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</si>
  <si>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</si>
  <si>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</si>
  <si>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</si>
  <si>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</si>
  <si>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</si>
  <si>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</si>
  <si>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</si>
  <si>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</si>
  <si>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</si>
  <si>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</si>
  <si>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</si>
  <si>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</si>
  <si>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</si>
  <si>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</si>
  <si>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</si>
  <si>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</si>
  <si>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</si>
  <si>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</si>
  <si>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</si>
  <si>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</si>
  <si>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</si>
  <si>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</si>
  <si>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</si>
  <si>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</si>
  <si>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</si>
  <si>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</si>
  <si>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</si>
  <si>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</si>
  <si>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</si>
  <si>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</si>
  <si>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</si>
  <si>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</si>
  <si>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</si>
  <si>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</si>
  <si>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</si>
  <si>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</si>
  <si>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</si>
  <si>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</si>
  <si>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</si>
  <si>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</si>
  <si>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</si>
  <si>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</si>
  <si>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</si>
  <si>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</si>
  <si>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</si>
  <si>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</si>
  <si>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</si>
  <si>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</si>
  <si>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</si>
  <si>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</si>
  <si>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</si>
  <si>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</si>
  <si>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</si>
  <si>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</si>
  <si>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</si>
  <si>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</si>
  <si>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</si>
  <si>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</si>
  <si>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</si>
  <si>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</si>
  <si>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</si>
  <si>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</si>
  <si>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</si>
  <si>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</si>
  <si>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</si>
  <si>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</si>
  <si>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</si>
  <si>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</si>
  <si>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</si>
  <si>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</si>
  <si>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</si>
  <si>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</si>
  <si>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</si>
  <si>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</si>
  <si>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</si>
  <si>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</si>
  <si>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</si>
  <si>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</si>
  <si>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</si>
  <si>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</si>
  <si>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</si>
  <si>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</si>
  <si>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</si>
  <si>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</si>
  <si>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</si>
  <si>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</si>
  <si>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</si>
  <si>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</si>
  <si>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</si>
  <si>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</si>
  <si>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</si>
  <si>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</si>
  <si>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</si>
  <si>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</si>
  <si>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</si>
  <si>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</si>
  <si>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</si>
  <si>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</si>
  <si>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</si>
  <si>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</si>
  <si>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</si>
  <si>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</si>
  <si>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</si>
  <si>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</si>
  <si>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</si>
  <si>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</si>
  <si>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</si>
  <si>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</si>
  <si>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</si>
  <si>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</si>
  <si>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</si>
  <si>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</si>
  <si>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</si>
  <si>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</si>
  <si>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</si>
  <si>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</si>
  <si>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</si>
  <si>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</si>
  <si>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</si>
  <si>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</si>
  <si>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</si>
  <si>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</si>
  <si>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</si>
  <si>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</si>
  <si>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</si>
  <si>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</si>
  <si>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</si>
  <si>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</si>
  <si>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</si>
  <si>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</si>
  <si>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</si>
  <si>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</si>
  <si>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</si>
  <si>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</si>
  <si>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</si>
  <si>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</si>
  <si>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</si>
  <si>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</si>
  <si>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</si>
  <si>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</si>
  <si>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</si>
  <si>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</si>
  <si>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</si>
  <si>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</si>
  <si>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</si>
  <si>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</si>
  <si>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</si>
  <si>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</si>
  <si>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</si>
  <si>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</si>
  <si>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</si>
  <si>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</si>
  <si>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</si>
  <si>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</si>
  <si>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</si>
  <si>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</si>
  <si>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</si>
  <si>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</si>
  <si>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</si>
  <si>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</si>
  <si>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</si>
  <si>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</si>
  <si>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</si>
  <si>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</si>
  <si>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</si>
  <si>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</si>
  <si>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</si>
  <si>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</si>
  <si>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</si>
  <si>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</si>
  <si>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</si>
  <si>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</si>
  <si>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</si>
  <si>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</si>
  <si>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</si>
  <si>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</si>
  <si>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</si>
  <si>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</si>
  <si>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</si>
  <si>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</si>
  <si>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</si>
  <si>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</si>
  <si>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</si>
  <si>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</si>
  <si>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</si>
  <si>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</si>
  <si>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</si>
  <si>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</si>
  <si>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</si>
  <si>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</si>
  <si>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</si>
  <si>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</si>
  <si>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</si>
  <si>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</si>
  <si>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</si>
  <si>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</si>
  <si>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</si>
  <si>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</si>
  <si>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</si>
  <si>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</si>
  <si>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</si>
  <si>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</si>
  <si>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</si>
  <si>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</si>
  <si>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</si>
  <si>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</si>
  <si>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</si>
  <si>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</si>
  <si>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</si>
  <si>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</si>
  <si>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</si>
  <si>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</si>
  <si>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</si>
  <si>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</si>
  <si>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</si>
  <si>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</si>
  <si>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</si>
  <si>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</si>
  <si>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</si>
  <si>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</si>
  <si>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</si>
  <si>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</si>
  <si>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</si>
  <si>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</si>
  <si>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</si>
  <si>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</si>
  <si>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</si>
  <si>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</si>
  <si>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</si>
  <si>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</si>
  <si>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</si>
  <si>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</si>
  <si>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</si>
  <si>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</si>
  <si>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</si>
  <si>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</si>
  <si>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</si>
  <si>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</si>
  <si>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</si>
  <si>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</si>
  <si>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</si>
  <si>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</si>
  <si>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</si>
  <si>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</si>
  <si>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</si>
  <si>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</si>
  <si>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</si>
  <si>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</si>
  <si>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</si>
  <si>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</si>
  <si>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</si>
  <si>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</si>
  <si>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</si>
  <si>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</si>
  <si>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</si>
  <si>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</si>
  <si>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</si>
  <si>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</si>
  <si>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</si>
  <si>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</si>
  <si>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</si>
  <si>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</si>
  <si>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</si>
  <si>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</si>
  <si>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</si>
  <si>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</si>
  <si>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</si>
  <si>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</si>
  <si>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</si>
  <si>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</si>
  <si>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</si>
  <si>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</si>
  <si>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</si>
  <si>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</si>
  <si>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</si>
  <si>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</si>
  <si>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</si>
  <si>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</si>
  <si>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</si>
  <si>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</si>
  <si>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</si>
  <si>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</si>
  <si>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</si>
  <si>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</si>
  <si>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</si>
  <si>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</si>
  <si>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</si>
  <si>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</si>
  <si>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</si>
  <si>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</si>
  <si>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</si>
  <si>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</si>
  <si>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</si>
  <si>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</si>
  <si>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</si>
  <si>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</si>
  <si>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</si>
  <si>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</si>
  <si>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</si>
  <si>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</si>
  <si>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</si>
  <si>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</si>
  <si>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</si>
  <si>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</si>
  <si>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</si>
  <si>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</si>
  <si>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</si>
  <si>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</si>
  <si>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</si>
  <si>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</si>
  <si>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</si>
  <si>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</si>
  <si>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</si>
  <si>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</si>
  <si>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</si>
  <si>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</si>
  <si>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</si>
  <si>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</si>
  <si>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</si>
  <si>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</si>
  <si>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</si>
  <si>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</si>
  <si>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</si>
  <si>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</si>
  <si>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</si>
  <si>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</si>
  <si>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</si>
  <si>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</si>
  <si>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</si>
  <si>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</si>
  <si>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</si>
  <si>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</si>
  <si>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</si>
  <si>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</si>
  <si>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</si>
  <si>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</si>
  <si>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</si>
  <si>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</si>
  <si>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</si>
  <si>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</si>
  <si>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</si>
  <si>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</si>
  <si>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</si>
  <si>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</si>
  <si>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</si>
  <si>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</si>
  <si>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</si>
  <si>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</si>
  <si>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</si>
  <si>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</si>
  <si>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</si>
  <si>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</si>
  <si>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</si>
  <si>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</si>
  <si>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</si>
  <si>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</si>
  <si>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</si>
  <si>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</si>
  <si>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</si>
  <si>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</si>
  <si>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</si>
  <si>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</si>
  <si>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</si>
  <si>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</si>
  <si>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</si>
  <si>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</si>
  <si>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</si>
  <si>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</si>
  <si>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</si>
  <si>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</si>
  <si>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</si>
  <si>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</si>
  <si>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</si>
  <si>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</si>
  <si>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</si>
  <si>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</si>
  <si>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</si>
  <si>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</si>
  <si>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</si>
  <si>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</si>
  <si>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</si>
  <si>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</si>
  <si>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</si>
  <si>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</si>
  <si>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</si>
  <si>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</si>
  <si>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</si>
  <si>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</si>
  <si>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</si>
  <si>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</si>
  <si>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</si>
  <si>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</si>
  <si>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</si>
  <si>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</si>
  <si>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</si>
  <si>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</si>
  <si>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</si>
  <si>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</si>
  <si>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</si>
  <si>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</si>
  <si>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</si>
  <si>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</si>
  <si>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</si>
  <si>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</si>
  <si>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</si>
  <si>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</si>
  <si>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</si>
  <si>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</si>
  <si>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</si>
  <si>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</si>
  <si>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</si>
  <si>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</si>
  <si>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</si>
  <si>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</si>
  <si>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</si>
  <si>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</si>
  <si>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</si>
  <si>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</si>
  <si>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</si>
  <si>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</si>
  <si>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</si>
  <si>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</si>
  <si>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</si>
  <si>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</si>
  <si>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</si>
  <si>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</si>
  <si>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</si>
  <si>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</si>
  <si>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</si>
  <si>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</si>
  <si>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</si>
  <si>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</si>
  <si>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</si>
  <si>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</si>
  <si>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</si>
  <si>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</si>
  <si>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</si>
  <si>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</si>
  <si>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</si>
  <si>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</si>
  <si>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</si>
  <si>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</si>
  <si>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</si>
  <si>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</si>
  <si>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</si>
  <si>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</si>
  <si>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</si>
  <si>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</si>
  <si>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</si>
  <si>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</si>
  <si>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</si>
  <si>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</si>
  <si>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</si>
  <si>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</si>
  <si>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</si>
  <si>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</si>
  <si>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</si>
  <si>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</si>
  <si>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</si>
  <si>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</si>
  <si>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</si>
  <si>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</si>
  <si>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</si>
  <si>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</si>
  <si>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</si>
  <si>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</si>
  <si>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</si>
  <si>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</si>
  <si>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</si>
  <si>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</si>
  <si>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</si>
  <si>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</si>
  <si>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</si>
  <si>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</si>
  <si>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</si>
  <si>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</si>
  <si>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</si>
  <si>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</si>
  <si>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</si>
  <si>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</si>
  <si>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</si>
  <si>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</si>
  <si>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</si>
  <si>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</si>
  <si>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</si>
  <si>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</si>
  <si>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</si>
  <si>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</si>
  <si>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</si>
  <si>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</si>
  <si>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</si>
  <si>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</si>
  <si>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</si>
  <si>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</si>
  <si>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</si>
  <si>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</si>
  <si>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</si>
  <si>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</si>
  <si>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</si>
  <si>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</si>
  <si>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</si>
  <si>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</si>
  <si>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</si>
  <si>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</si>
  <si>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</si>
  <si>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</si>
  <si>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</si>
  <si>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</si>
  <si>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</si>
  <si>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</si>
  <si>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</si>
  <si>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</si>
  <si>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</si>
  <si>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</si>
  <si>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</si>
  <si>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</si>
  <si>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</si>
  <si>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</si>
  <si>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</si>
  <si>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</si>
  <si>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</si>
  <si>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</si>
  <si>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</si>
  <si>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</si>
  <si>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</si>
  <si>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</si>
  <si>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</si>
  <si>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</si>
  <si>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</si>
  <si>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</si>
  <si>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</si>
  <si>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</si>
  <si>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</si>
  <si>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</si>
  <si>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</si>
  <si>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</si>
  <si>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</si>
  <si>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</si>
  <si>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</si>
  <si>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</si>
  <si>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</si>
  <si>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</si>
  <si>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</si>
  <si>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</si>
  <si>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</si>
  <si>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</si>
  <si>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</si>
  <si>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</si>
  <si>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</si>
  <si>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</si>
  <si>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</si>
  <si>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</si>
  <si>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</si>
  <si>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</si>
  <si>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</si>
  <si>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</si>
  <si>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</si>
  <si>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</si>
  <si>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</si>
  <si>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</si>
  <si>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</si>
  <si>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</si>
  <si>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</si>
  <si>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</si>
  <si>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</si>
  <si>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</si>
  <si>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</si>
  <si>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</si>
  <si>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</si>
  <si>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</si>
  <si>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</si>
  <si>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</si>
  <si>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</si>
  <si>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</si>
  <si>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</si>
  <si>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</si>
  <si>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</si>
  <si>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</si>
  <si>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</si>
  <si>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</si>
  <si>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</si>
  <si>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</si>
  <si>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</si>
  <si>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</si>
  <si>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</si>
  <si>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</si>
  <si>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</si>
  <si>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</si>
  <si>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</si>
  <si>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</si>
  <si>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</si>
  <si>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</si>
  <si>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</si>
  <si>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</si>
  <si>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</si>
  <si>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</si>
  <si>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</si>
  <si>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</si>
  <si>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</si>
  <si>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</si>
  <si>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</si>
  <si>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</si>
  <si>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</si>
  <si>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</si>
  <si>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</si>
  <si>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</si>
  <si>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</si>
  <si>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</si>
  <si>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</si>
  <si>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</si>
  <si>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</si>
  <si>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</si>
  <si>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</si>
  <si>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</si>
  <si>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</si>
  <si>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</si>
  <si>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</si>
  <si>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</si>
  <si>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</si>
  <si>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</si>
  <si>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</si>
  <si>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</si>
  <si>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</si>
  <si>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</si>
  <si>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</si>
  <si>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</si>
  <si>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</si>
  <si>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</si>
  <si>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</si>
  <si>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</si>
  <si>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</si>
  <si>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</si>
  <si>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</si>
  <si>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</si>
  <si>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</si>
  <si>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</si>
  <si>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</si>
  <si>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</si>
  <si>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</si>
  <si>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</si>
  <si>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</si>
  <si>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</si>
  <si>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</si>
  <si>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</si>
  <si>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</si>
  <si>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</si>
  <si>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</si>
  <si>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</si>
  <si>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</si>
  <si>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</si>
  <si>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</si>
  <si>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</si>
  <si>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</si>
  <si>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</si>
  <si>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</si>
  <si>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</si>
  <si>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</si>
  <si>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</si>
  <si>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</si>
  <si>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</si>
  <si>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</si>
  <si>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</si>
  <si>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</si>
  <si>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</si>
  <si>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</si>
  <si>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</si>
  <si>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</si>
  <si>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</si>
  <si>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</si>
  <si>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</si>
  <si>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</si>
  <si>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</si>
  <si>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</si>
  <si>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</si>
  <si>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</si>
  <si>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</si>
  <si>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</si>
  <si>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</si>
  <si>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</si>
  <si>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</si>
  <si>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</si>
  <si>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</si>
  <si>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</si>
  <si>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</si>
  <si>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</si>
  <si>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</si>
  <si>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</si>
  <si>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</si>
  <si>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</si>
  <si>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</si>
  <si>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</si>
  <si>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</si>
  <si>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</si>
  <si>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</si>
  <si>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</si>
  <si>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</si>
  <si>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</si>
  <si>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</si>
  <si>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</si>
  <si>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</si>
  <si>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</si>
  <si>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</si>
  <si>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</si>
  <si>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</si>
  <si>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</si>
  <si>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</si>
  <si>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</si>
  <si>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</si>
  <si>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</si>
  <si>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</si>
  <si>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</si>
  <si>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</si>
  <si>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</si>
  <si>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</si>
  <si>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</si>
  <si>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</si>
  <si>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</si>
  <si>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</si>
  <si>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</si>
  <si>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</si>
  <si>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</si>
  <si>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</si>
  <si>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</si>
  <si>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</si>
  <si>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</si>
  <si>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</si>
  <si>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</si>
  <si>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</si>
  <si>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</si>
  <si>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</si>
  <si>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</si>
  <si>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</si>
  <si>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</si>
  <si>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</si>
  <si>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</si>
  <si>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</si>
  <si>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</si>
  <si>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</si>
  <si>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</si>
  <si>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</si>
  <si>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</si>
  <si>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</si>
  <si>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</si>
  <si>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</si>
  <si>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</si>
  <si>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</si>
  <si>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</si>
  <si>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</si>
  <si>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</si>
  <si>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</si>
  <si>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</si>
  <si>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</si>
  <si>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</si>
  <si>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</si>
  <si>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</si>
  <si>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</si>
  <si>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</si>
  <si>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</si>
  <si>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</si>
  <si>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</si>
  <si>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</si>
  <si>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</si>
  <si>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</si>
  <si>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</si>
  <si>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</si>
  <si>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</si>
  <si>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</si>
  <si>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</si>
  <si>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</si>
  <si>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</si>
  <si>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</si>
  <si>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</si>
  <si>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</si>
  <si>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</si>
  <si>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</si>
  <si>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</si>
  <si>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</si>
  <si>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</si>
  <si>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</si>
  <si>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</si>
  <si>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</si>
  <si>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</si>
  <si>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</si>
  <si>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</si>
  <si>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</si>
  <si>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</si>
  <si>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</si>
  <si>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</si>
  <si>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</si>
  <si>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</si>
  <si>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</si>
  <si>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</si>
  <si>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</si>
  <si>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</si>
  <si>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</si>
  <si>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</si>
  <si>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</si>
  <si>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</si>
  <si>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</si>
  <si>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</si>
  <si>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</si>
  <si>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</si>
  <si>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</si>
  <si>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</si>
  <si>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</si>
  <si>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</si>
  <si>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</si>
  <si>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</si>
  <si>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</si>
  <si>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</si>
  <si>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</si>
  <si>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</si>
  <si>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</si>
  <si>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</si>
  <si>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</si>
  <si>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</si>
  <si>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</si>
  <si>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</si>
  <si>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</si>
  <si>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</si>
  <si>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</si>
  <si>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</si>
  <si>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</si>
  <si>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</si>
  <si>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</si>
  <si>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</si>
  <si>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</si>
  <si>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</si>
  <si>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</si>
  <si>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</si>
  <si>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</si>
  <si>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</si>
  <si>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</si>
  <si>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</si>
  <si>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</si>
  <si>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</si>
  <si>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</si>
  <si>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</si>
  <si>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</si>
  <si>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</si>
  <si>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</si>
  <si>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</si>
  <si>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</si>
  <si>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</si>
  <si>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</si>
  <si>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</si>
  <si>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</si>
  <si>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</si>
  <si>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</si>
  <si>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</si>
  <si>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</si>
  <si>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</si>
  <si>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</si>
  <si>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</si>
  <si>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</si>
  <si>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</si>
  <si>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</si>
  <si>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</si>
  <si>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</si>
  <si>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</si>
  <si>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</si>
  <si>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</si>
  <si>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</si>
  <si>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</si>
  <si>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</si>
  <si>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</si>
  <si>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</si>
  <si>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</si>
  <si>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</si>
  <si>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</si>
  <si>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</si>
  <si>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</si>
  <si>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</si>
  <si>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</si>
  <si>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</si>
  <si>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</si>
  <si>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</si>
  <si>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</si>
  <si>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</si>
  <si>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</si>
  <si>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</si>
  <si>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</si>
  <si>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</si>
  <si>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</si>
  <si>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</si>
  <si>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</si>
  <si>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</si>
  <si>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</si>
  <si>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</si>
  <si>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</si>
  <si>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</si>
  <si>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</si>
  <si>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</si>
  <si>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</si>
  <si>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</si>
  <si>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</si>
  <si>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</si>
  <si>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</si>
  <si>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</si>
  <si>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</si>
  <si>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</si>
  <si>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</si>
  <si>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</si>
  <si>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</si>
  <si>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</si>
  <si>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</si>
  <si>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</si>
  <si>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</si>
  <si>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</si>
  <si>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</si>
  <si>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</si>
  <si>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</si>
  <si>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</si>
  <si>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</si>
  <si>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</si>
  <si>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</si>
  <si>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</si>
  <si>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</si>
  <si>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</si>
  <si>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</si>
  <si>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</si>
  <si>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</si>
  <si>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</si>
  <si>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</si>
  <si>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</si>
  <si>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</si>
  <si>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</si>
  <si>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</si>
  <si>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</si>
  <si>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</si>
  <si>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</si>
  <si>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</si>
  <si>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</si>
  <si>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</si>
  <si>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</si>
  <si>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</si>
  <si>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</si>
  <si>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</si>
  <si>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</si>
  <si>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</si>
  <si>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</si>
  <si>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</si>
  <si>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</si>
  <si>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</si>
  <si>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</si>
  <si>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</si>
  <si>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</si>
  <si>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</si>
  <si>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</si>
  <si>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</si>
  <si>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</si>
  <si>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</si>
  <si>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</si>
  <si>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</si>
  <si>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</si>
  <si>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</si>
  <si>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</si>
  <si>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</si>
  <si>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</si>
  <si>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</si>
  <si>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</si>
  <si>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</si>
  <si>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</si>
  <si>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</si>
  <si>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</si>
  <si>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</si>
  <si>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</si>
  <si>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</si>
  <si>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</si>
  <si>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</si>
  <si>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</si>
  <si>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</si>
  <si>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</si>
  <si>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</si>
  <si>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</si>
  <si>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</si>
  <si>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</si>
  <si>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</si>
  <si>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</si>
  <si>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</si>
  <si>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</si>
  <si>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</si>
  <si>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</si>
  <si>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</si>
  <si>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</si>
  <si>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</si>
  <si>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</si>
  <si>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</si>
  <si>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</si>
  <si>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</si>
  <si>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</si>
  <si>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</si>
  <si>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</si>
  <si>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</si>
  <si>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</si>
  <si>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</si>
  <si>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</si>
  <si>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</si>
  <si>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</si>
  <si>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</si>
  <si>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</si>
  <si>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</si>
  <si>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</si>
  <si>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</si>
  <si>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</si>
  <si>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</si>
  <si>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</si>
  <si>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</si>
  <si>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</si>
  <si>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</si>
  <si>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</si>
  <si>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</si>
  <si>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</si>
  <si>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</si>
  <si>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</si>
  <si>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</si>
  <si>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</si>
  <si>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</si>
  <si>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</si>
  <si>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</si>
  <si>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</si>
  <si>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</si>
  <si>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</si>
  <si>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</si>
  <si>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</si>
  <si>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</si>
  <si>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</si>
  <si>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</si>
  <si>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</si>
  <si>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</si>
  <si>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</si>
  <si>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</si>
  <si>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</si>
  <si>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</si>
  <si>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</si>
  <si>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</si>
  <si>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</si>
  <si>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</si>
  <si>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</si>
  <si>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</si>
  <si>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</si>
  <si>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</si>
  <si>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</si>
  <si>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</si>
  <si>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</si>
  <si>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</si>
  <si>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</si>
  <si>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</si>
  <si>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</si>
  <si>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</si>
  <si>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</si>
  <si>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</si>
  <si>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</si>
  <si>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</si>
  <si>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</si>
  <si>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</si>
  <si>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</si>
  <si>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</si>
  <si>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</si>
  <si>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</si>
  <si>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</si>
  <si>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</si>
  <si>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</si>
  <si>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</si>
  <si>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</si>
  <si>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</si>
  <si>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</si>
  <si>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</si>
  <si>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</si>
  <si>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</si>
  <si>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</si>
  <si>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</si>
  <si>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</si>
  <si>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</si>
  <si>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</si>
  <si>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</si>
  <si>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</si>
  <si>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</si>
  <si>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</si>
  <si>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</si>
  <si>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</si>
  <si>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</si>
  <si>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</si>
  <si>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</si>
  <si>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</si>
  <si>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</si>
  <si>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</si>
  <si>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</si>
  <si>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</si>
  <si>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</si>
  <si>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</si>
  <si>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</si>
  <si>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</si>
  <si>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</si>
  <si>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</si>
  <si>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</si>
  <si>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</si>
  <si>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</si>
  <si>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</si>
  <si>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</si>
  <si>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</si>
  <si>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</si>
  <si>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</si>
  <si>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</si>
  <si>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</si>
  <si>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</si>
  <si>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</si>
  <si>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</si>
  <si>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</si>
  <si>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</si>
  <si>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</si>
  <si>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</si>
  <si>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</si>
  <si>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</si>
  <si>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</si>
  <si>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</si>
  <si>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</si>
  <si>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</si>
  <si>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</si>
  <si>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</si>
  <si>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</si>
  <si>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</si>
  <si>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</si>
  <si>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</si>
  <si>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</si>
  <si>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</si>
  <si>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</si>
  <si>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</si>
  <si>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</si>
  <si>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</si>
  <si>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</si>
  <si>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</si>
  <si>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</si>
  <si>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</si>
  <si>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</si>
  <si>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</si>
  <si>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</si>
  <si>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</si>
  <si>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</si>
  <si>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</si>
  <si>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</si>
  <si>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</si>
  <si>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</si>
  <si>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</si>
  <si>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</si>
  <si>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</si>
  <si>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</si>
  <si>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</si>
  <si>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</si>
  <si>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</si>
  <si>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</si>
  <si>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</si>
  <si>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</si>
  <si>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</si>
  <si>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</si>
  <si>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</si>
  <si>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</si>
  <si>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</si>
  <si>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</si>
  <si>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</si>
  <si>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</si>
  <si>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</si>
  <si>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</si>
  <si>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</si>
  <si>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</si>
  <si>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</si>
  <si>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</si>
  <si>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</si>
  <si>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</si>
  <si>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</si>
  <si>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</si>
  <si>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</si>
  <si>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</si>
  <si>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</si>
  <si>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</si>
  <si>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</si>
  <si>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</si>
  <si>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</si>
  <si>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</si>
  <si>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</si>
  <si>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</si>
  <si>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</si>
  <si>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</si>
  <si>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</si>
  <si>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</si>
  <si>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</si>
  <si>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</si>
  <si>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</si>
  <si>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</si>
  <si>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</si>
  <si>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</si>
  <si>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</si>
  <si>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</si>
  <si>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</si>
  <si>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</si>
  <si>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</si>
  <si>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</si>
  <si>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</si>
  <si>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</si>
  <si>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</si>
  <si>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</si>
  <si>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</si>
  <si>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</si>
  <si>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</si>
  <si>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</si>
  <si>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</si>
  <si>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</si>
  <si>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</si>
  <si>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</si>
  <si>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</si>
  <si>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</si>
  <si>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</si>
  <si>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</si>
  <si>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</si>
  <si>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</si>
  <si>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</si>
  <si>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</si>
  <si>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</si>
  <si>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</si>
  <si>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</si>
  <si>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</si>
  <si>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</si>
  <si>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</si>
  <si>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</si>
  <si>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</si>
  <si>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</si>
  <si>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</si>
  <si>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</si>
  <si>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</si>
  <si>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</si>
  <si>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</si>
  <si>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</si>
  <si>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</si>
  <si>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</si>
  <si>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</si>
  <si>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</si>
  <si>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</si>
  <si>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</si>
  <si>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</si>
  <si>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</si>
  <si>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</si>
  <si>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</si>
  <si>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</si>
  <si>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</si>
  <si>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</si>
  <si>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</si>
  <si>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</si>
  <si>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</si>
  <si>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</si>
  <si>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</si>
  <si>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</si>
  <si>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</si>
  <si>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</si>
  <si>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</si>
  <si>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</si>
  <si>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</si>
  <si>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</si>
  <si>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</si>
  <si>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</si>
  <si>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</si>
  <si>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</si>
  <si>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</si>
  <si>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</si>
  <si>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</si>
  <si>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</si>
  <si>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</si>
  <si>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</si>
  <si>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</si>
  <si>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</si>
  <si>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</si>
  <si>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</si>
  <si>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</si>
  <si>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</si>
  <si>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</si>
  <si>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</si>
  <si>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</si>
  <si>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</si>
  <si>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</si>
  <si>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</si>
  <si>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</si>
  <si>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</si>
  <si>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</si>
  <si>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</si>
  <si>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</si>
  <si>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</si>
  <si>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</si>
  <si>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</si>
  <si>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</si>
  <si>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</si>
  <si>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</si>
  <si>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</si>
  <si>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</si>
  <si>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</si>
  <si>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</si>
  <si>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</si>
  <si>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</si>
  <si>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</si>
  <si>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</si>
  <si>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</si>
  <si>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</si>
  <si>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</si>
  <si>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</si>
  <si>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</si>
  <si>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</si>
  <si>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</si>
  <si>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</si>
  <si>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</si>
  <si>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</si>
  <si>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</si>
  <si>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</si>
  <si>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</si>
  <si>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</si>
  <si>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</si>
  <si>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</si>
  <si>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</si>
  <si>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</si>
  <si>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</si>
  <si>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</si>
  <si>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</si>
  <si>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</si>
  <si>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</si>
  <si>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</si>
  <si>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</si>
  <si>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</si>
  <si>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</si>
  <si>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</si>
  <si>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</si>
  <si>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</si>
  <si>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</si>
  <si>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</si>
  <si>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</si>
  <si>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</si>
  <si>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</si>
  <si>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</si>
  <si>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</si>
  <si>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</si>
  <si>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</si>
  <si>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</si>
  <si>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</si>
  <si>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</si>
  <si>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</si>
  <si>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</si>
  <si>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</si>
  <si>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</si>
  <si>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</si>
  <si>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</si>
  <si>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</si>
  <si>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</si>
  <si>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</si>
  <si>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</si>
  <si>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</si>
  <si>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</si>
  <si>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</si>
  <si>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</si>
  <si>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</si>
  <si>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</si>
  <si>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</si>
  <si>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</si>
  <si>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</si>
  <si>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</si>
  <si>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</si>
  <si>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</si>
  <si>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</si>
  <si>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</si>
  <si>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</si>
  <si>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</si>
  <si>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</si>
  <si>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</si>
  <si>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</si>
  <si>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</si>
  <si>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</si>
  <si>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</si>
  <si>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</si>
  <si>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</si>
  <si>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</si>
  <si>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</si>
  <si>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</si>
  <si>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</si>
  <si>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</si>
  <si>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</si>
  <si>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</si>
  <si>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</si>
  <si>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</si>
  <si>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</si>
  <si>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</si>
  <si>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</si>
  <si>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</si>
  <si>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</si>
  <si>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</si>
  <si>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</si>
  <si>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</si>
  <si>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</si>
  <si>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</si>
  <si>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</si>
  <si>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</si>
  <si>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</si>
  <si>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</si>
  <si>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</si>
  <si>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</si>
  <si>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</si>
  <si>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</si>
  <si>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</si>
  <si>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</si>
  <si>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</si>
  <si>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</si>
  <si>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</si>
  <si>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</si>
  <si>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</si>
  <si>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</si>
  <si>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</si>
  <si>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</si>
  <si>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</si>
  <si>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</si>
  <si>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</si>
  <si>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</si>
  <si>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</si>
  <si>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</si>
  <si>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</si>
  <si>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</si>
  <si>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</si>
  <si>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</si>
  <si>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</si>
  <si>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</si>
  <si>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</si>
  <si>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</si>
  <si>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</si>
  <si>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</si>
  <si>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</si>
  <si>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</si>
  <si>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</si>
  <si>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</si>
  <si>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</si>
  <si>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</si>
  <si>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</si>
  <si>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</si>
  <si>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</si>
  <si>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</si>
  <si>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</si>
  <si>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</si>
  <si>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</si>
  <si>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</si>
  <si>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</si>
  <si>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</si>
  <si>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</si>
  <si>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</si>
  <si>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</si>
  <si>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</si>
  <si>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</si>
  <si>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</si>
  <si>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</si>
  <si>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</si>
  <si>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</si>
  <si>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</si>
  <si>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</si>
  <si>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</si>
  <si>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</si>
  <si>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</si>
  <si>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</si>
  <si>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</si>
  <si>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</si>
  <si>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</si>
  <si>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</si>
  <si>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</si>
  <si>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</si>
  <si>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</si>
  <si>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</si>
  <si>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</si>
  <si>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</si>
  <si>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</si>
  <si>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</si>
  <si>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</si>
  <si>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</si>
  <si>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</si>
  <si>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</si>
  <si>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</si>
  <si>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</si>
  <si>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</si>
  <si>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</si>
  <si>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</si>
  <si>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</si>
  <si>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</si>
  <si>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</si>
  <si>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</si>
  <si>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</si>
  <si>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</si>
  <si>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</si>
  <si>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</si>
  <si>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</si>
  <si>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</si>
  <si>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</si>
  <si>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</si>
  <si>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</si>
  <si>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</si>
  <si>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</si>
  <si>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</si>
  <si>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</si>
  <si>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</si>
  <si>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</si>
  <si>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</si>
  <si>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</si>
  <si>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</si>
  <si>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</si>
  <si>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</si>
  <si>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</si>
  <si>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</si>
  <si>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</si>
  <si>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</si>
  <si>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</si>
  <si>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</si>
  <si>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</si>
  <si>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</si>
  <si>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</si>
  <si>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</si>
  <si>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</si>
  <si>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</si>
  <si>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</si>
  <si>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</si>
  <si>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</si>
  <si>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</si>
  <si>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</si>
  <si>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</si>
  <si>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</si>
  <si>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</si>
  <si>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</si>
  <si>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</si>
  <si>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</si>
  <si>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</si>
  <si>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</si>
  <si>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</si>
  <si>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</si>
  <si>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</si>
  <si>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</si>
  <si>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</si>
  <si>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</si>
  <si>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</si>
  <si>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</si>
  <si>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</si>
  <si>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</si>
  <si>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</si>
  <si>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</si>
  <si>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</si>
  <si>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</si>
  <si>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</si>
  <si>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</si>
  <si>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</si>
  <si>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</si>
  <si>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</si>
  <si>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</si>
  <si>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</si>
  <si>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</si>
  <si>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</si>
  <si>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</si>
  <si>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</si>
  <si>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</si>
  <si>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</si>
  <si>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</si>
  <si>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</si>
  <si>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</si>
  <si>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</si>
  <si>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</si>
  <si>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</si>
  <si>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</si>
  <si>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</si>
  <si>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</si>
  <si>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</si>
  <si>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</si>
  <si>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</si>
  <si>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</si>
  <si>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</si>
  <si>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</si>
  <si>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</si>
  <si>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</si>
  <si>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</si>
  <si>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</si>
  <si>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</si>
  <si>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</si>
  <si>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</si>
  <si>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</si>
  <si>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</si>
  <si>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</si>
  <si>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</si>
  <si>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</si>
  <si>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</si>
  <si>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</si>
  <si>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</si>
  <si>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</si>
  <si>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</si>
  <si>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</si>
  <si>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</si>
  <si>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</si>
  <si>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</si>
  <si>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</si>
  <si>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</si>
  <si>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</si>
  <si>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</si>
  <si>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</si>
  <si>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</si>
  <si>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</si>
  <si>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</si>
  <si>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</si>
  <si>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</si>
  <si>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</si>
  <si>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</si>
  <si>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</si>
  <si>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</si>
  <si>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</si>
  <si>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</si>
  <si>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</si>
  <si>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</si>
  <si>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</si>
  <si>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</si>
  <si>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</si>
  <si>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</si>
  <si>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</si>
  <si>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</si>
  <si>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</si>
  <si>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</si>
  <si>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</si>
  <si>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</si>
  <si>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</si>
  <si>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</si>
  <si>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</si>
  <si>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</si>
  <si>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</si>
  <si>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</si>
  <si>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</si>
  <si>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</si>
  <si>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</si>
  <si>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</si>
  <si>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</si>
  <si>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</si>
  <si>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</si>
  <si>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</si>
  <si>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</si>
  <si>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</si>
  <si>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</si>
  <si>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</si>
  <si>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</si>
  <si>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</si>
  <si>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</si>
  <si>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</si>
  <si>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</si>
  <si>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</si>
  <si>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</si>
  <si>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</si>
  <si>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</si>
  <si>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</si>
  <si>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</si>
  <si>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</si>
  <si>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</si>
  <si>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</si>
  <si>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</si>
  <si>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</si>
  <si>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</si>
  <si>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</si>
  <si>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</si>
  <si>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</si>
  <si>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</si>
  <si>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</si>
  <si>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</si>
  <si>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</si>
  <si>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</si>
  <si>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</si>
  <si>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</si>
  <si>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</si>
  <si>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</si>
  <si>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</si>
  <si>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</si>
  <si>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</si>
  <si>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</si>
  <si>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</si>
  <si>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</si>
  <si>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</si>
  <si>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</si>
  <si>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</si>
  <si>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</si>
  <si>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</si>
  <si>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</si>
  <si>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</si>
  <si>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</si>
  <si>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</si>
  <si>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</si>
  <si>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</si>
  <si>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</si>
  <si>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</si>
  <si>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</si>
  <si>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</si>
  <si>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</si>
  <si>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</si>
  <si>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</si>
  <si>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</si>
  <si>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</si>
  <si>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</si>
  <si>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</si>
  <si>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</si>
  <si>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</si>
  <si>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</si>
  <si>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</si>
  <si>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</si>
  <si>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</si>
  <si>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</si>
  <si>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</si>
  <si>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</si>
  <si>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</si>
  <si>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</si>
  <si>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</si>
  <si>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</si>
  <si>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</si>
  <si>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</si>
  <si>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</si>
  <si>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</si>
  <si>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</si>
  <si>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</si>
  <si>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</si>
  <si>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</si>
  <si>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</si>
  <si>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</si>
  <si>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</si>
  <si>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</si>
  <si>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</si>
  <si>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</si>
  <si>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</si>
  <si>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</si>
  <si>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</si>
  <si>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</si>
  <si>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</si>
  <si>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</si>
  <si>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</si>
  <si>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</si>
  <si>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</si>
  <si>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</si>
  <si>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</si>
  <si>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</si>
  <si>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</si>
  <si>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</si>
  <si>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</si>
  <si>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</si>
  <si>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</si>
  <si>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</si>
  <si>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</si>
  <si>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</si>
  <si>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</si>
  <si>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</si>
  <si>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</si>
  <si>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</si>
  <si>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</si>
  <si>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</si>
  <si>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</si>
  <si>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</si>
  <si>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</si>
  <si>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</si>
  <si>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</si>
  <si>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</si>
  <si>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</si>
  <si>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</si>
  <si>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</si>
  <si>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</si>
  <si>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</si>
  <si>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</si>
  <si>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</si>
  <si>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</si>
  <si>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</si>
  <si>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</si>
  <si>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</si>
  <si>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</si>
  <si>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</si>
  <si>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</si>
  <si>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</si>
  <si>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</si>
  <si>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</si>
  <si>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</si>
  <si>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</si>
  <si>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</si>
  <si>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</si>
  <si>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</si>
  <si>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</si>
  <si>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</si>
  <si>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</si>
  <si>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</si>
  <si>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</si>
  <si>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</si>
  <si>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</si>
  <si>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</si>
  <si>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</si>
  <si>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</si>
  <si>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</si>
  <si>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</si>
  <si>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</si>
  <si>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</si>
  <si>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</si>
  <si>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</si>
  <si>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</si>
  <si>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</si>
  <si>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</si>
  <si>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</si>
  <si>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</si>
  <si>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</si>
  <si>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</si>
  <si>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</si>
  <si>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</si>
  <si>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</si>
  <si>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</si>
  <si>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</si>
  <si>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</si>
  <si>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</si>
  <si>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</si>
  <si>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</si>
  <si>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</si>
  <si>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</si>
  <si>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</si>
  <si>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</si>
  <si>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</si>
  <si>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</si>
  <si>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</si>
  <si>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</si>
  <si>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</si>
  <si>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</si>
  <si>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</si>
  <si>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</si>
  <si>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</si>
  <si>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</si>
  <si>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</si>
  <si>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</si>
  <si>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</si>
  <si>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</si>
  <si>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</si>
  <si>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</si>
  <si>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</si>
  <si>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</si>
  <si>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</si>
  <si>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</si>
  <si>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</si>
  <si>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</si>
  <si>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</si>
  <si>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</si>
  <si>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</si>
  <si>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</si>
  <si>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</si>
  <si>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</si>
  <si>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</si>
  <si>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</si>
  <si>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</si>
  <si>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</si>
  <si>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</si>
  <si>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</si>
  <si>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</si>
  <si>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</si>
  <si>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</si>
  <si>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</si>
  <si>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</si>
  <si>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</si>
  <si>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</si>
  <si>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</si>
  <si>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</si>
  <si>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</si>
  <si>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</si>
  <si>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</si>
  <si>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</si>
  <si>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</si>
  <si>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</si>
  <si>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</si>
  <si>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</si>
  <si>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</si>
  <si>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</si>
  <si>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</si>
  <si>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</si>
  <si>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</si>
  <si>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</si>
  <si>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</si>
  <si>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</si>
  <si>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</si>
  <si>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</si>
  <si>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</si>
  <si>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</si>
  <si>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</si>
  <si>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</si>
  <si>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</si>
  <si>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</si>
  <si>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</si>
  <si>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</si>
  <si>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</si>
  <si>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</si>
  <si>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</si>
  <si>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</si>
  <si>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</si>
  <si>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</si>
  <si>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</si>
  <si>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</si>
  <si>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</si>
  <si>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</si>
  <si>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</si>
  <si>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</si>
  <si>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</si>
  <si>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</si>
  <si>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</si>
  <si>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</si>
  <si>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</si>
  <si>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</si>
  <si>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</si>
  <si>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</si>
  <si>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</si>
  <si>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</si>
  <si>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</si>
  <si>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</si>
  <si>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</si>
  <si>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</si>
  <si>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</si>
  <si>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</si>
  <si>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</si>
  <si>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</si>
  <si>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</si>
  <si>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</si>
  <si>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</si>
  <si>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</si>
  <si>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</si>
  <si>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</si>
  <si>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</si>
  <si>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</si>
  <si>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</si>
  <si>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</si>
  <si>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</si>
  <si>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</si>
  <si>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</si>
  <si>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</si>
  <si>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</si>
  <si>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</si>
  <si>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</si>
  <si>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</si>
  <si>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</si>
  <si>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</si>
  <si>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</si>
  <si>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</si>
  <si>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</si>
  <si>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</si>
  <si>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</si>
  <si>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</si>
  <si>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</si>
  <si>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</si>
  <si>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</si>
  <si>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</si>
  <si>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</si>
  <si>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</si>
  <si>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</si>
  <si>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</si>
  <si>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</si>
  <si>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</si>
  <si>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</si>
  <si>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</si>
  <si>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</si>
  <si>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</si>
  <si>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</si>
  <si>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</si>
  <si>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</si>
  <si>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</si>
  <si>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</si>
  <si>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</si>
  <si>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</si>
  <si>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</si>
  <si>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</si>
  <si>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</si>
  <si>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</si>
  <si>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</si>
  <si>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</si>
  <si>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</si>
  <si>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</si>
  <si>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</si>
  <si>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</si>
  <si>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</si>
  <si>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</si>
  <si>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</si>
  <si>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</si>
  <si>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</si>
  <si>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</si>
  <si>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</si>
  <si>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</si>
  <si>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</si>
  <si>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</si>
  <si>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</si>
  <si>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</si>
  <si>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</si>
  <si>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</si>
  <si>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</si>
  <si>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</si>
  <si>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</si>
  <si>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</si>
  <si>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</si>
  <si>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</si>
  <si>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</si>
  <si>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</si>
  <si>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</si>
  <si>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</si>
  <si>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</si>
  <si>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</si>
  <si>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</si>
  <si>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</si>
  <si>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</si>
  <si>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</si>
  <si>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</si>
  <si>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</si>
  <si>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</si>
  <si>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</si>
  <si>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</si>
  <si>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</si>
  <si>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</si>
  <si>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</si>
  <si>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</si>
  <si>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</si>
  <si>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</si>
  <si>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</si>
  <si>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</si>
  <si>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</si>
  <si>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</si>
  <si>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</si>
  <si>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</si>
  <si>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</si>
  <si>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</si>
  <si>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</si>
  <si>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</si>
  <si>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</si>
  <si>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</si>
  <si>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</si>
  <si>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</si>
  <si>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</si>
  <si>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</si>
  <si>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</si>
  <si>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</si>
  <si>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</si>
  <si>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</si>
  <si>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</si>
  <si>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</si>
  <si>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</si>
  <si>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</si>
  <si>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</si>
  <si>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</si>
  <si>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</si>
  <si>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</si>
  <si>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</si>
  <si>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</si>
  <si>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</si>
  <si>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</si>
  <si>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</si>
  <si>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</si>
  <si>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</si>
  <si>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</si>
  <si>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</si>
  <si>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</si>
  <si>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</si>
  <si>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</si>
  <si>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</si>
  <si>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</si>
  <si>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</si>
  <si>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</si>
  <si>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</si>
  <si>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</si>
  <si>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</si>
  <si>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</si>
  <si>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</si>
  <si>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</si>
  <si>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</si>
  <si>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</si>
  <si>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</si>
  <si>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</si>
  <si>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</si>
  <si>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</si>
  <si>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</si>
  <si>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</si>
  <si>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</si>
  <si>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</si>
  <si>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</si>
  <si>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</si>
  <si>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</si>
  <si>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</si>
  <si>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</si>
  <si>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</si>
  <si>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</si>
  <si>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</si>
  <si>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</si>
  <si>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</si>
  <si>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</si>
  <si>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</si>
  <si>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</si>
  <si>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</si>
  <si>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</si>
  <si>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</si>
  <si>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</si>
  <si>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</si>
  <si>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</si>
  <si>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</si>
  <si>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</si>
  <si>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</si>
  <si>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</si>
  <si>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</si>
  <si>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</si>
  <si>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</si>
  <si>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</si>
  <si>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</si>
  <si>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</si>
  <si>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</si>
  <si>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</si>
  <si>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</si>
  <si>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</si>
  <si>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</si>
  <si>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</si>
  <si>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</si>
  <si>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</si>
  <si>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</si>
  <si>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</si>
  <si>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</si>
  <si>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</si>
  <si>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</si>
  <si>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</si>
  <si>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</si>
  <si>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</si>
  <si>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</si>
  <si>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</si>
  <si>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</si>
  <si>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</si>
  <si>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</si>
  <si>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</si>
  <si>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</si>
  <si>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</si>
  <si>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</si>
  <si>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</si>
  <si>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</si>
  <si>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</si>
  <si>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</si>
  <si>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</si>
  <si>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</si>
  <si>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</si>
  <si>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</si>
  <si>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</si>
  <si>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</si>
  <si>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</si>
  <si>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</si>
  <si>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</si>
  <si>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</si>
  <si>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</si>
  <si>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</si>
  <si>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</si>
  <si>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</si>
  <si>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</si>
  <si>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</si>
  <si>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</si>
  <si>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</si>
  <si>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</si>
  <si>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</si>
  <si>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</si>
  <si>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</si>
  <si>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</si>
  <si>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</si>
  <si>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</si>
  <si>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</si>
  <si>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</si>
  <si>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</si>
  <si>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</si>
  <si>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</si>
  <si>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</si>
  <si>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</si>
  <si>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</si>
  <si>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</si>
  <si>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</si>
  <si>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</si>
  <si>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</si>
  <si>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</si>
  <si>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</si>
  <si>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</si>
  <si>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</si>
  <si>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</si>
  <si>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</si>
  <si>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</si>
  <si>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</si>
  <si>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</si>
  <si>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</si>
  <si>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</si>
  <si>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</si>
  <si>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</si>
  <si>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</si>
  <si>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</si>
  <si>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</si>
  <si>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</si>
  <si>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</si>
  <si>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</si>
  <si>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</si>
  <si>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</si>
  <si>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</si>
  <si>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</si>
  <si>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</si>
  <si>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</si>
  <si>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</si>
  <si>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</si>
  <si>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</si>
  <si>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</si>
  <si>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</si>
  <si>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</si>
  <si>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</si>
  <si>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</si>
  <si>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</si>
  <si>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</si>
  <si>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</si>
  <si>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</si>
  <si>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</si>
  <si>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</si>
  <si>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</si>
  <si>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</si>
  <si>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</si>
  <si>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</si>
  <si>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</si>
  <si>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</si>
  <si>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</si>
  <si>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</si>
  <si>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</si>
  <si>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</si>
  <si>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</si>
  <si>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</si>
  <si>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</si>
  <si>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</si>
  <si>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</si>
  <si>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</si>
  <si>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</si>
  <si>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</si>
  <si>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</si>
  <si>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</si>
  <si>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</si>
  <si>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</si>
  <si>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</si>
  <si>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</si>
  <si>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</si>
  <si>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</si>
  <si>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</si>
  <si>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</si>
  <si>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</si>
  <si>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</si>
  <si>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</si>
  <si>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</si>
  <si>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</si>
  <si>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</si>
  <si>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</si>
  <si>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</si>
  <si>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</si>
  <si>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</si>
  <si>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</si>
  <si>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</si>
  <si>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</si>
  <si>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</si>
  <si>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</si>
  <si>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</si>
  <si>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</si>
  <si>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</si>
  <si>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</si>
  <si>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</si>
  <si>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</si>
  <si>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</si>
  <si>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</si>
  <si>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</si>
  <si>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</si>
  <si>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</si>
  <si>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</si>
  <si>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</si>
  <si>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</si>
  <si>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</si>
  <si>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</si>
  <si>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</si>
  <si>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</si>
  <si>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</si>
  <si>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</si>
  <si>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</si>
  <si>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</si>
  <si>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</si>
  <si>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</si>
  <si>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</si>
  <si>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</si>
  <si>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</si>
  <si>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</si>
  <si>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</si>
  <si>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</si>
  <si>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</si>
  <si>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</si>
  <si>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</si>
  <si>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</si>
  <si>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</si>
  <si>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</si>
  <si>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</si>
  <si>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</si>
  <si>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</si>
  <si>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</si>
  <si>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</si>
  <si>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</si>
  <si>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</si>
  <si>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</si>
  <si>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</si>
  <si>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</si>
  <si>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</si>
  <si>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</si>
  <si>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</si>
  <si>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</si>
  <si>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</si>
  <si>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</si>
  <si>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</si>
  <si>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</si>
  <si>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</si>
  <si>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</si>
  <si>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</si>
  <si>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</si>
  <si>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</si>
  <si>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</si>
  <si>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</si>
  <si>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</si>
  <si>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</si>
  <si>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</si>
  <si>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</si>
  <si>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</si>
  <si>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</si>
  <si>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</si>
  <si>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</si>
  <si>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</si>
  <si>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</si>
  <si>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</si>
  <si>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</si>
  <si>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</si>
  <si>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</si>
  <si>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</si>
  <si>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</si>
  <si>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</si>
  <si>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</si>
  <si>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</si>
  <si>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</si>
  <si>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</si>
  <si>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</si>
  <si>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</si>
  <si>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</si>
  <si>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</si>
  <si>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</si>
  <si>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</si>
  <si>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</si>
  <si>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</si>
  <si>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</si>
  <si>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</si>
  <si>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</si>
  <si>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</si>
  <si>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</si>
  <si>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</si>
  <si>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</si>
  <si>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</si>
  <si>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</si>
  <si>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</si>
  <si>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</si>
  <si>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</si>
  <si>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</si>
  <si>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</si>
  <si>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</si>
  <si>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</si>
  <si>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</si>
  <si>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</si>
  <si>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</si>
  <si>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</si>
  <si>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</si>
  <si>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</si>
  <si>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</si>
  <si>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</si>
  <si>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</si>
  <si>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</si>
  <si>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</si>
  <si>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</si>
  <si>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</si>
  <si>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</si>
  <si>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</si>
  <si>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</si>
  <si>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</si>
  <si>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</si>
  <si>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</si>
  <si>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</si>
  <si>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</si>
  <si>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</si>
  <si>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</si>
  <si>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</si>
  <si>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</si>
  <si>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</si>
  <si>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</si>
  <si>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</si>
  <si>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</si>
  <si>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</si>
  <si>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</si>
  <si>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</si>
  <si>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</si>
  <si>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</si>
  <si>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</si>
  <si>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</si>
  <si>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</si>
  <si>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</si>
  <si>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</si>
  <si>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</si>
  <si>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</si>
  <si>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</si>
  <si>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</si>
  <si>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</si>
  <si>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</si>
  <si>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</si>
  <si>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</si>
  <si>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</si>
  <si>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</si>
  <si>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</si>
  <si>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</si>
  <si>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</si>
  <si>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</si>
  <si>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</si>
  <si>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</si>
  <si>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</si>
  <si>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</si>
  <si>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</si>
  <si>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</si>
  <si>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</si>
  <si>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</si>
  <si>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</si>
  <si>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</si>
  <si>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</si>
  <si>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</si>
  <si>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</si>
  <si>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</si>
  <si>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</si>
  <si>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</si>
  <si>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</si>
  <si>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</si>
  <si>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</si>
  <si>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</si>
  <si>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</si>
  <si>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</si>
  <si>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</si>
  <si>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</si>
  <si>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</si>
  <si>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</si>
  <si>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</si>
  <si>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</si>
  <si>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</si>
  <si>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</si>
  <si>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</si>
  <si>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</si>
  <si>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</si>
  <si>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</si>
  <si>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</si>
  <si>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</si>
  <si>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</si>
  <si>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</si>
  <si>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</si>
  <si>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</si>
  <si>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</si>
  <si>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</si>
  <si>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</si>
  <si>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</si>
  <si>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</si>
  <si>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</si>
  <si>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</si>
  <si>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</si>
  <si>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</si>
  <si>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</si>
  <si>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</si>
  <si>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</si>
  <si>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</si>
  <si>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</si>
  <si>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</si>
  <si>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</si>
  <si>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</si>
  <si>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</si>
  <si>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</si>
  <si>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</si>
  <si>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</si>
  <si>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</si>
  <si>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</si>
  <si>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</si>
  <si>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</si>
  <si>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</si>
  <si>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</si>
  <si>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</si>
  <si>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</si>
  <si>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</si>
  <si>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</si>
  <si>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</si>
  <si>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</si>
  <si>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</si>
  <si>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</si>
  <si>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</si>
  <si>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</si>
  <si>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</si>
  <si>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</si>
  <si>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</si>
  <si>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</si>
  <si>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</si>
  <si>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</si>
  <si>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</si>
  <si>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</si>
  <si>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</si>
  <si>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</si>
  <si>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</si>
  <si>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</si>
  <si>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</si>
  <si>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</si>
  <si>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</si>
  <si>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</si>
  <si>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</si>
  <si>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</si>
  <si>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</si>
  <si>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</si>
  <si>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</si>
  <si>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</si>
  <si>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</si>
  <si>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</si>
  <si>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</si>
  <si>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</si>
  <si>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</si>
  <si>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</si>
  <si>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</si>
  <si>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</si>
  <si>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</si>
  <si>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</si>
  <si>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</si>
  <si>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</si>
  <si>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</si>
  <si>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</si>
  <si>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</si>
  <si>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</si>
  <si>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</si>
  <si>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</si>
  <si>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</si>
  <si>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</si>
  <si>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</si>
  <si>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</si>
  <si>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</si>
  <si>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</si>
  <si>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</si>
  <si>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</si>
  <si>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</si>
  <si>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</si>
  <si>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</si>
  <si>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</si>
  <si>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</si>
  <si>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</si>
  <si>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</si>
  <si>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</si>
  <si>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</si>
  <si>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</si>
  <si>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</si>
  <si>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</si>
  <si>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</si>
  <si>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</si>
  <si>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</si>
  <si>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</si>
  <si>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</si>
  <si>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</si>
  <si>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</si>
  <si>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</si>
  <si>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</si>
  <si>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</si>
  <si>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</si>
  <si>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</si>
  <si>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</si>
  <si>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</si>
  <si>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</si>
  <si>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</si>
  <si>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</si>
  <si>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</si>
  <si>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</si>
  <si>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</si>
  <si>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</si>
  <si>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</si>
  <si>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</si>
  <si>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</si>
  <si>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</si>
  <si>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</si>
  <si>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</si>
  <si>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</si>
  <si>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</si>
  <si>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</si>
  <si>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</si>
  <si>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</si>
  <si>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</si>
  <si>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</si>
  <si>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</si>
  <si>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</si>
  <si>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</si>
  <si>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</si>
  <si>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</si>
  <si>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</si>
  <si>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</si>
  <si>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</si>
  <si>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</si>
  <si>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</si>
  <si>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</si>
  <si>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</si>
  <si>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</si>
  <si>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</si>
  <si>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</si>
  <si>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</si>
  <si>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</si>
  <si>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</si>
  <si>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</si>
  <si>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</si>
  <si>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</si>
  <si>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</si>
  <si>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</si>
  <si>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</si>
  <si>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</si>
  <si>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</si>
  <si>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</si>
  <si>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</si>
  <si>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</si>
  <si>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</si>
  <si>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</si>
  <si>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</si>
  <si>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</si>
  <si>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</si>
  <si>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</si>
  <si>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</si>
  <si>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</si>
  <si>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</si>
  <si>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</si>
  <si>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</si>
  <si>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</si>
  <si>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</si>
  <si>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</si>
  <si>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</si>
  <si>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</si>
  <si>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</si>
  <si>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</si>
  <si>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</si>
  <si>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</si>
  <si>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</si>
  <si>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</si>
  <si>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</si>
  <si>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</si>
  <si>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</si>
  <si>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</si>
  <si>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</si>
  <si>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</si>
  <si>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</si>
  <si>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</si>
  <si>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</si>
  <si>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</si>
  <si>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</si>
  <si>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</si>
  <si>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</si>
  <si>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</si>
  <si>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</si>
  <si>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</si>
  <si>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</si>
  <si>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</si>
  <si>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</si>
  <si>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</si>
  <si>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</si>
  <si>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</si>
  <si>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</si>
  <si>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</si>
  <si>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</si>
  <si>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</si>
  <si>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</si>
  <si>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</si>
  <si>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</si>
  <si>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</si>
  <si>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</si>
  <si>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</si>
  <si>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</si>
  <si>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</si>
  <si>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</si>
  <si>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</si>
  <si>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</si>
  <si>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</si>
  <si>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</si>
  <si>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</si>
  <si>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</si>
  <si>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</si>
  <si>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</si>
  <si>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</si>
  <si>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</si>
  <si>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</si>
  <si>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</si>
  <si>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</si>
  <si>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</si>
  <si>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</si>
  <si>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</si>
  <si>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</si>
  <si>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</si>
  <si>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</si>
  <si>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</si>
  <si>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</si>
  <si>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</si>
  <si>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</si>
  <si>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</si>
  <si>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</si>
  <si>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</si>
  <si>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</si>
  <si>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</si>
  <si>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</si>
  <si>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</si>
  <si>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</si>
  <si>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</si>
  <si>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</si>
  <si>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</si>
  <si>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</si>
  <si>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</si>
  <si>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</si>
  <si>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</si>
  <si>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</si>
  <si>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</si>
  <si>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</si>
  <si>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</si>
  <si>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</si>
  <si>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</si>
  <si>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</si>
  <si>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</si>
  <si>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</si>
  <si>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</si>
  <si>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</si>
  <si>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</si>
  <si>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</si>
  <si>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</si>
  <si>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</si>
  <si>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</si>
  <si>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</si>
  <si>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</si>
  <si>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</si>
  <si>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</si>
  <si>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</si>
  <si>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</si>
  <si>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</si>
  <si>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</si>
  <si>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</si>
  <si>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</si>
  <si>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</si>
  <si>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</si>
  <si>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</si>
  <si>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</si>
  <si>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</si>
  <si>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</si>
  <si>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</si>
  <si>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</si>
  <si>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</si>
  <si>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</si>
  <si>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</si>
  <si>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</si>
  <si>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</si>
  <si>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</si>
  <si>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</si>
  <si>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</si>
  <si>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</si>
  <si>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</si>
  <si>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</si>
  <si>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</si>
  <si>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</si>
  <si>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</si>
  <si>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</si>
  <si>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</si>
  <si>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</si>
  <si>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</si>
  <si>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</si>
  <si>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</si>
  <si>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</si>
  <si>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</si>
  <si>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</si>
  <si>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</si>
  <si>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</si>
  <si>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</si>
  <si>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</si>
  <si>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</si>
  <si>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</si>
  <si>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</si>
  <si>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</si>
  <si>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</si>
  <si>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</si>
  <si>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</si>
  <si>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</si>
  <si>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</si>
  <si>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</si>
  <si>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</si>
  <si>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</si>
  <si>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</si>
  <si>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</si>
  <si>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</si>
  <si>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</si>
  <si>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</si>
  <si>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</si>
  <si>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</si>
  <si>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</si>
  <si>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</si>
  <si>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</si>
  <si>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</si>
  <si>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</si>
  <si>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</si>
  <si>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</si>
  <si>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</si>
  <si>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</si>
  <si>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</si>
  <si>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</si>
  <si>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</si>
  <si>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</si>
  <si>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</si>
  <si>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</si>
  <si>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</si>
  <si>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</si>
  <si>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</si>
  <si>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</si>
  <si>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</si>
  <si>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</si>
  <si>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</si>
  <si>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</si>
  <si>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</si>
  <si>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</si>
  <si>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</si>
  <si>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</si>
  <si>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</si>
  <si>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</si>
  <si>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</si>
  <si>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</si>
  <si>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</si>
  <si>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</si>
  <si>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</si>
  <si>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</si>
  <si>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</si>
  <si>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</si>
  <si>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</si>
  <si>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</si>
  <si>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</si>
  <si>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</si>
  <si>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</si>
  <si>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</si>
  <si>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</si>
  <si>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</si>
  <si>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</si>
  <si>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</si>
  <si>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</si>
  <si>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</si>
  <si>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</si>
  <si>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</si>
  <si>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</si>
  <si>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</si>
  <si>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</si>
  <si>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</si>
  <si>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</si>
  <si>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</si>
  <si>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</si>
  <si>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</si>
  <si>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</si>
  <si>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</si>
  <si>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</si>
  <si>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</si>
  <si>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</si>
  <si>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</si>
  <si>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</si>
  <si>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</si>
  <si>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</si>
  <si>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</si>
  <si>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</si>
  <si>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</si>
  <si>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</si>
  <si>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</si>
  <si>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</si>
  <si>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</si>
  <si>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</si>
  <si>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</si>
  <si>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</si>
  <si>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</si>
  <si>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</si>
  <si>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</si>
  <si>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</si>
  <si>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</si>
  <si>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</si>
  <si>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</si>
  <si>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</si>
  <si>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</si>
  <si>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</si>
  <si>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</si>
  <si>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</si>
  <si>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</si>
  <si>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</si>
  <si>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</si>
  <si>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</si>
  <si>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</si>
  <si>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</si>
  <si>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</si>
  <si>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</si>
  <si>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</si>
  <si>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</si>
  <si>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</si>
  <si>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</si>
  <si>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</si>
  <si>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</si>
  <si>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</si>
  <si>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</si>
  <si>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</si>
  <si>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</si>
  <si>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</si>
  <si>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</si>
  <si>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</si>
  <si>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</si>
  <si>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</si>
  <si>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</si>
  <si>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</si>
  <si>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</si>
  <si>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</si>
  <si>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</si>
  <si>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</si>
  <si>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</si>
  <si>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</si>
  <si>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</si>
  <si>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</si>
  <si>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</si>
  <si>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</si>
  <si>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</si>
  <si>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</si>
  <si>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</si>
  <si>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</si>
  <si>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</si>
  <si>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</si>
  <si>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</si>
  <si>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</si>
  <si>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</si>
  <si>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</si>
  <si>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</si>
  <si>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</si>
  <si>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</si>
  <si>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</si>
  <si>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</si>
  <si>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</si>
  <si>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</si>
  <si>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</si>
  <si>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</si>
  <si>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</si>
  <si>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</si>
  <si>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</si>
  <si>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</si>
  <si>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</si>
  <si>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</si>
  <si>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</si>
  <si>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</si>
  <si>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</si>
  <si>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</si>
  <si>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</si>
  <si>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</si>
  <si>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</si>
  <si>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</si>
  <si>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</si>
  <si>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</si>
  <si>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</si>
  <si>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</si>
  <si>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</si>
  <si>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</si>
  <si>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</si>
  <si>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</si>
  <si>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</si>
  <si>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</si>
  <si>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</si>
  <si>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</si>
  <si>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</si>
  <si>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</si>
  <si>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</si>
  <si>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</si>
  <si>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</si>
  <si>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</si>
  <si>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</si>
  <si>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</si>
  <si>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</si>
  <si>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</si>
  <si>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</si>
  <si>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</si>
  <si>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</si>
  <si>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</si>
  <si>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</si>
  <si>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</si>
  <si>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</si>
  <si>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</si>
  <si>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</si>
  <si>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</si>
  <si>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</si>
  <si>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</si>
  <si>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</si>
  <si>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</si>
  <si>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</si>
  <si>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</si>
  <si>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</si>
  <si>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</si>
  <si>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</si>
  <si>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</si>
  <si>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</si>
  <si>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</si>
  <si>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</si>
  <si>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</si>
  <si>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</si>
  <si>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</si>
  <si>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</si>
  <si>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</si>
  <si>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</si>
  <si>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</si>
  <si>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</si>
  <si>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</si>
  <si>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</si>
  <si>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</si>
  <si>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</si>
  <si>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</si>
  <si>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</si>
  <si>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</si>
  <si>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</si>
  <si>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</si>
  <si>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</si>
  <si>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</si>
  <si>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</si>
  <si>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</si>
  <si>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</si>
  <si>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</si>
  <si>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</si>
  <si>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</si>
  <si>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</si>
  <si>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</si>
  <si>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</si>
  <si>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</si>
  <si>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</si>
  <si>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</si>
  <si>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</si>
  <si>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</si>
  <si>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</si>
  <si>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</si>
  <si>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</si>
  <si>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</si>
  <si>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</si>
  <si>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</si>
  <si>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</si>
  <si>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</si>
  <si>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</si>
  <si>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</si>
  <si>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</si>
  <si>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</si>
  <si>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</si>
  <si>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</si>
  <si>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</si>
  <si>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</si>
  <si>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</si>
  <si>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</si>
  <si>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</si>
  <si>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</si>
  <si>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</si>
  <si>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</si>
  <si>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</si>
  <si>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</si>
  <si>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</si>
  <si>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</si>
  <si>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</si>
  <si>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</si>
  <si>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</si>
  <si>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</si>
  <si>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</si>
  <si>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</si>
  <si>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</si>
  <si>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</si>
  <si>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</si>
  <si>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</si>
  <si>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</si>
  <si>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</si>
  <si>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</si>
  <si>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</si>
  <si>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</si>
  <si>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</si>
  <si>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</si>
  <si>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</si>
  <si>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</si>
  <si>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</si>
  <si>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</si>
  <si>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</si>
  <si>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</si>
  <si>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</si>
  <si>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</si>
  <si>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</si>
  <si>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</si>
  <si>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</si>
  <si>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</si>
  <si>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</si>
  <si>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</si>
  <si>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</si>
  <si>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</si>
  <si>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</si>
  <si>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</si>
  <si>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</si>
  <si>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</si>
  <si>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</si>
  <si>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</si>
  <si>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</si>
  <si>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</si>
  <si>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</si>
  <si>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</si>
  <si>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</si>
  <si>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</si>
  <si>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</si>
  <si>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</si>
  <si>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</si>
  <si>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</si>
  <si>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</si>
  <si>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</si>
  <si>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</si>
  <si>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</si>
  <si>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</si>
  <si>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</si>
  <si>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</si>
  <si>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</si>
  <si>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</si>
  <si>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</si>
  <si>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</si>
  <si>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</si>
  <si>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</si>
  <si>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</si>
  <si>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</si>
  <si>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</si>
  <si>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</si>
  <si>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</si>
  <si>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</si>
  <si>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</si>
  <si>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</si>
  <si>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</si>
  <si>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</si>
  <si>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</si>
  <si>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</si>
  <si>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</si>
  <si>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</si>
  <si>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</si>
  <si>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</si>
  <si>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</si>
  <si>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</si>
  <si>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</si>
  <si>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</si>
  <si>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</si>
  <si>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</si>
  <si>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</si>
  <si>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</si>
  <si>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</si>
  <si>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</si>
  <si>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</si>
  <si>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</si>
  <si>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</si>
  <si>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</si>
  <si>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</si>
  <si>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</si>
  <si>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</si>
  <si>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</si>
  <si>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</si>
  <si>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</si>
  <si>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</si>
  <si>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</si>
  <si>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</si>
  <si>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</si>
  <si>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</si>
  <si>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</si>
  <si>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</si>
  <si>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</si>
  <si>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</si>
  <si>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</si>
  <si>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</si>
  <si>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</si>
  <si>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</si>
  <si>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</si>
  <si>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</si>
  <si>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</si>
  <si>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</si>
  <si>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</si>
  <si>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</si>
  <si>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</si>
  <si>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</si>
  <si>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</si>
  <si>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</si>
  <si>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</si>
  <si>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</si>
  <si>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</si>
  <si>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</si>
  <si>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</si>
  <si>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</si>
  <si>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</si>
  <si>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</si>
  <si>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</si>
  <si>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</si>
  <si>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</si>
  <si>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</si>
  <si>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</si>
  <si>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</si>
  <si>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</si>
  <si>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</si>
  <si>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</si>
  <si>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</si>
  <si>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</si>
  <si>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</si>
  <si>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</si>
  <si>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</si>
  <si>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</si>
  <si>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</si>
  <si>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</si>
  <si>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</si>
  <si>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</si>
  <si>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</si>
  <si>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</si>
  <si>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</si>
  <si>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</si>
  <si>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</si>
  <si>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</si>
  <si>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</si>
  <si>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</si>
  <si>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</si>
  <si>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</si>
  <si>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</si>
  <si>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</si>
  <si>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</si>
  <si>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</si>
  <si>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</si>
  <si>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</si>
  <si>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</si>
  <si>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</si>
  <si>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</si>
  <si>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</si>
  <si>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</si>
  <si>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</si>
  <si>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</si>
  <si>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</si>
  <si>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</si>
  <si>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</si>
  <si>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</si>
  <si>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</si>
  <si>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</si>
  <si>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</si>
  <si>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</si>
  <si>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</si>
  <si>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</si>
  <si>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</si>
  <si>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</si>
  <si>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</si>
  <si>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</si>
  <si>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</si>
  <si>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</si>
  <si>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</si>
  <si>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</si>
  <si>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</si>
  <si>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</si>
  <si>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</si>
  <si>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</si>
  <si>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</si>
  <si>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</si>
  <si>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</si>
  <si>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</si>
  <si>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</si>
  <si>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</si>
  <si>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</si>
  <si>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</si>
  <si>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</si>
  <si>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</si>
  <si>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</si>
  <si>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</si>
  <si>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</si>
  <si>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</si>
  <si>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</si>
  <si>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</si>
  <si>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</si>
  <si>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</si>
  <si>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</si>
  <si>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</si>
  <si>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</si>
  <si>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</si>
  <si>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</si>
  <si>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</si>
  <si>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</si>
  <si>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</si>
  <si>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</si>
  <si>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</si>
  <si>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</si>
  <si>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</si>
  <si>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</si>
  <si>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</si>
  <si>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</si>
  <si>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</si>
  <si>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</si>
  <si>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</si>
  <si>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</si>
  <si>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</si>
  <si>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</si>
  <si>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</si>
  <si>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</si>
  <si>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</si>
  <si>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</si>
  <si>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</si>
  <si>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</si>
  <si>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</si>
  <si>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</si>
  <si>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</si>
  <si>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</si>
  <si>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</si>
  <si>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</si>
  <si>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</si>
  <si>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</si>
  <si>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</si>
  <si>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</si>
  <si>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</si>
  <si>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</si>
  <si>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</si>
  <si>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</si>
  <si>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</si>
  <si>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</si>
  <si>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</si>
  <si>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</si>
  <si>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</si>
  <si>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</si>
  <si>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</si>
  <si>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</si>
  <si>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</si>
  <si>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</si>
  <si>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</si>
  <si>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</si>
  <si>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</si>
  <si>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</si>
  <si>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</si>
  <si>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</si>
  <si>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</si>
  <si>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</si>
  <si>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</si>
  <si>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</si>
  <si>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</si>
  <si>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</si>
  <si>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</si>
  <si>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</si>
  <si>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</si>
  <si>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</si>
  <si>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</si>
  <si>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</si>
  <si>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</si>
  <si>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</si>
  <si>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</si>
  <si>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</si>
  <si>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</si>
  <si>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</si>
  <si>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</si>
  <si>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</si>
  <si>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</si>
  <si>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</si>
  <si>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</si>
  <si>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</si>
  <si>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</si>
  <si>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</si>
  <si>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</si>
  <si>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</si>
  <si>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</si>
  <si>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</si>
  <si>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</si>
  <si>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</si>
  <si>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</si>
  <si>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</si>
  <si>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</si>
  <si>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</si>
  <si>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</si>
  <si>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</si>
  <si>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</si>
  <si>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</si>
  <si>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</si>
  <si>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</si>
  <si>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</si>
  <si>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</si>
  <si>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</si>
  <si>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</si>
  <si>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</si>
  <si>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</si>
  <si>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</si>
  <si>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</si>
  <si>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</si>
  <si>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</si>
  <si>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</si>
  <si>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</si>
  <si>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</si>
  <si>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</si>
  <si>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</si>
  <si>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</si>
  <si>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</si>
  <si>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</si>
  <si>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</si>
  <si>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</si>
  <si>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</si>
  <si>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</si>
  <si>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</si>
  <si>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</si>
  <si>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</si>
  <si>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</si>
  <si>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</si>
  <si>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</si>
  <si>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</si>
  <si>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</si>
  <si>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</si>
  <si>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</si>
  <si>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</si>
  <si>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</si>
  <si>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</si>
  <si>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</si>
  <si>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</si>
  <si>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</si>
  <si>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</si>
  <si>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</si>
  <si>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</si>
  <si>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</si>
  <si>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</si>
  <si>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</si>
  <si>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</si>
  <si>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</si>
  <si>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</si>
  <si>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</si>
  <si>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</si>
  <si>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</si>
  <si>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</si>
  <si>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</si>
  <si>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</si>
  <si>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</si>
  <si>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</si>
  <si>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</si>
  <si>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</si>
  <si>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</si>
  <si>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</si>
  <si>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</si>
  <si>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</si>
  <si>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</si>
  <si>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</si>
  <si>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</si>
  <si>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</si>
  <si>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</si>
  <si>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</si>
  <si>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</si>
  <si>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</si>
  <si>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</si>
  <si>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</si>
  <si>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</si>
  <si>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</si>
  <si>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</si>
  <si>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</si>
  <si>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</si>
  <si>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</si>
  <si>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</si>
  <si>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</si>
  <si>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</si>
  <si>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</si>
  <si>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</si>
  <si>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</si>
  <si>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</si>
  <si>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</si>
  <si>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</si>
  <si>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</si>
  <si>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</si>
  <si>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</si>
  <si>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</si>
  <si>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</si>
  <si>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</si>
  <si>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</si>
  <si>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</si>
  <si>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</si>
  <si>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</si>
  <si>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</si>
  <si>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</si>
  <si>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</si>
  <si>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</si>
  <si>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</si>
  <si>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</si>
  <si>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</si>
  <si>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</si>
  <si>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</si>
  <si>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</si>
  <si>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</si>
  <si>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</si>
  <si>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</si>
  <si>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</si>
  <si>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</si>
  <si>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</si>
  <si>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</si>
  <si>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</si>
  <si>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</si>
  <si>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</si>
  <si>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</si>
  <si>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</si>
  <si>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</si>
  <si>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</si>
  <si>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</si>
  <si>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</si>
  <si>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</si>
  <si>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</si>
  <si>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</si>
  <si>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</si>
  <si>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</si>
  <si>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</si>
  <si>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</si>
  <si>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</si>
  <si>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</si>
  <si>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</si>
  <si>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</si>
  <si>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</si>
  <si>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</si>
  <si>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</si>
  <si>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</si>
  <si>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</si>
  <si>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</si>
  <si>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</si>
  <si>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</si>
  <si>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</si>
  <si>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</si>
  <si>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</si>
  <si>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</si>
  <si>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</si>
  <si>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</si>
  <si>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</si>
  <si>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</si>
  <si>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</si>
  <si>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</si>
  <si>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</si>
  <si>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</si>
  <si>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</si>
  <si>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</si>
  <si>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</si>
  <si>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</si>
  <si>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</si>
  <si>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</si>
  <si>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</si>
  <si>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</si>
  <si>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</si>
  <si>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</si>
  <si>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</si>
  <si>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</si>
  <si>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</si>
  <si>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</si>
  <si>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</si>
  <si>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</si>
  <si>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</si>
  <si>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</si>
  <si>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</si>
  <si>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</si>
  <si>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</si>
  <si>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</si>
  <si>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</si>
  <si>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</si>
  <si>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</si>
  <si>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</si>
  <si>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</si>
  <si>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</si>
  <si>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</si>
  <si>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</si>
  <si>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</si>
  <si>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</si>
  <si>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</si>
  <si>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</si>
  <si>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</si>
  <si>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</si>
  <si>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</si>
  <si>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</si>
  <si>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</si>
  <si>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</si>
  <si>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</si>
  <si>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</si>
  <si>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</si>
  <si>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</si>
  <si>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</si>
  <si>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</si>
  <si>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</si>
  <si>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</si>
  <si>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</si>
  <si>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</si>
  <si>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</si>
  <si>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</si>
  <si>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</si>
  <si>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</si>
  <si>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</si>
  <si>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</si>
  <si>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</si>
  <si>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</si>
  <si>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</si>
  <si>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</si>
  <si>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</si>
  <si>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</si>
  <si>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</si>
  <si>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</si>
  <si>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</si>
  <si>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</si>
  <si>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</si>
  <si>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</si>
  <si>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</si>
  <si>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</si>
  <si>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</si>
  <si>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</si>
  <si>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</si>
  <si>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</si>
  <si>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</si>
  <si>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</si>
  <si>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</si>
  <si>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</si>
  <si>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</si>
  <si>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</si>
  <si>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</si>
  <si>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</si>
  <si>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</si>
  <si>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</si>
  <si>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</si>
  <si>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</si>
  <si>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</si>
  <si>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</si>
  <si>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</si>
  <si>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</si>
  <si>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</si>
  <si>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</si>
  <si>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</si>
  <si>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</si>
  <si>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</si>
  <si>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</si>
  <si>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</si>
  <si>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</si>
  <si>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</si>
  <si>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</si>
  <si>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</si>
  <si>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</si>
  <si>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</si>
  <si>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</si>
  <si>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</si>
  <si>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</si>
  <si>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</si>
  <si>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</si>
  <si>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</si>
  <si>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</si>
  <si>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</si>
  <si>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</si>
  <si>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</si>
  <si>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</si>
  <si>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</si>
  <si>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</si>
  <si>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</si>
  <si>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</si>
  <si>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</si>
  <si>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</si>
  <si>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</si>
  <si>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</si>
  <si>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</si>
  <si>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</si>
  <si>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</si>
  <si>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</si>
  <si>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</si>
  <si>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</si>
  <si>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</si>
  <si>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</si>
  <si>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</si>
  <si>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</si>
  <si>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</si>
  <si>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</si>
  <si>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</si>
  <si>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</si>
  <si>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</si>
  <si>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</si>
  <si>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</si>
  <si>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</si>
  <si>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</si>
  <si>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</si>
  <si>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</si>
  <si>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</si>
  <si>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</si>
  <si>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</si>
  <si>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</si>
  <si>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</si>
  <si>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</si>
  <si>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</si>
  <si>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</si>
  <si>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</si>
  <si>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</si>
  <si>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</si>
  <si>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</si>
  <si>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</si>
  <si>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</si>
  <si>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</si>
  <si>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</si>
  <si>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</si>
  <si>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</si>
  <si>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</si>
  <si>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</si>
  <si>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</si>
  <si>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</si>
  <si>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</si>
  <si>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</si>
  <si>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</si>
  <si>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</si>
  <si>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</si>
  <si>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</si>
  <si>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</si>
  <si>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</si>
  <si>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</si>
  <si>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</si>
  <si>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</si>
  <si>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</si>
  <si>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</si>
  <si>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</si>
  <si>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</si>
  <si>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</si>
  <si>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</si>
  <si>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</si>
  <si>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</si>
  <si>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</si>
  <si>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</si>
  <si>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</si>
  <si>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</si>
  <si>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</si>
  <si>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</si>
  <si>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</si>
  <si>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</si>
  <si>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</si>
  <si>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</si>
  <si>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</si>
  <si>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</si>
  <si>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</si>
  <si>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</si>
  <si>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</si>
  <si>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</si>
  <si>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</si>
  <si>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</si>
  <si>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</si>
  <si>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</si>
  <si>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</si>
  <si>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</si>
  <si>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</si>
  <si>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</si>
  <si>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</si>
  <si>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</si>
  <si>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</si>
  <si>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</si>
  <si>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</si>
  <si>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</si>
  <si>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</si>
  <si>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</si>
  <si>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</si>
  <si>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</si>
  <si>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</si>
  <si>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</si>
  <si>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</si>
  <si>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</si>
  <si>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</si>
  <si>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</si>
  <si>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</si>
  <si>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</si>
  <si>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</si>
  <si>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</si>
  <si>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</si>
  <si>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</si>
  <si>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</si>
  <si>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</si>
  <si>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</si>
  <si>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</si>
  <si>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</si>
  <si>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</si>
  <si>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</si>
  <si>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</si>
  <si>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</si>
  <si>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</si>
  <si>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</si>
  <si>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</si>
  <si>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</si>
  <si>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</si>
  <si>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</si>
  <si>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</si>
  <si>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</si>
  <si>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</si>
  <si>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</si>
  <si>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</si>
  <si>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</si>
  <si>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</si>
  <si>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</si>
  <si>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</si>
  <si>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</si>
  <si>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</si>
  <si>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</si>
  <si>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</si>
  <si>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</si>
  <si>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</si>
  <si>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</si>
  <si>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</si>
  <si>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</si>
  <si>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</si>
  <si>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</si>
  <si>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</si>
  <si>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</si>
  <si>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</si>
  <si>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</si>
  <si>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</si>
  <si>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</si>
  <si>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</si>
  <si>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</si>
  <si>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</si>
  <si>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</si>
  <si>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</si>
  <si>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</si>
  <si>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</si>
  <si>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</si>
  <si>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</si>
  <si>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</si>
  <si>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</si>
  <si>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</si>
  <si>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</si>
  <si>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</si>
  <si>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</si>
  <si>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</si>
  <si>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</si>
  <si>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</si>
  <si>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</si>
  <si>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</si>
  <si>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</si>
  <si>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</si>
  <si>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</si>
  <si>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</si>
  <si>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</si>
  <si>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</si>
  <si>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</si>
  <si>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</si>
  <si>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</si>
  <si>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</si>
  <si>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</si>
  <si>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</si>
  <si>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</si>
  <si>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</si>
  <si>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</si>
  <si>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</si>
  <si>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</si>
  <si>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</si>
  <si>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</si>
  <si>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</si>
  <si>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</si>
  <si>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</si>
  <si>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</si>
  <si>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</si>
  <si>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</si>
  <si>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</si>
  <si>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</si>
  <si>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</si>
  <si>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</si>
  <si>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</si>
  <si>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</si>
  <si>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</si>
  <si>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</si>
  <si>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</si>
  <si>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</si>
  <si>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</si>
  <si>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</si>
  <si>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</si>
  <si>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</si>
  <si>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</si>
  <si>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</si>
  <si>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</si>
  <si>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</si>
  <si>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</si>
  <si>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</si>
  <si>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</si>
  <si>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</si>
  <si>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</si>
  <si>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</si>
  <si>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</si>
  <si>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</si>
  <si>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</si>
  <si>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</si>
  <si>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</si>
  <si>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</si>
  <si>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</si>
  <si>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</si>
  <si>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</si>
  <si>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</si>
  <si>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</si>
  <si>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</si>
  <si>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</si>
  <si>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</si>
  <si>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</si>
  <si>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</si>
  <si>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</si>
  <si>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</si>
  <si>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</si>
  <si>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</si>
  <si>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</si>
  <si>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</si>
  <si>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</si>
  <si>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</si>
  <si>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</si>
  <si>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</si>
  <si>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</si>
  <si>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</si>
  <si>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</si>
  <si>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</si>
  <si>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</si>
  <si>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</si>
  <si>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</si>
  <si>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</si>
  <si>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</si>
  <si>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</si>
  <si>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</si>
  <si>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</si>
  <si>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</si>
  <si>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</si>
  <si>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</si>
  <si>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</si>
  <si>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</si>
  <si>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</si>
  <si>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</si>
  <si>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</si>
  <si>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</si>
  <si>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</si>
  <si>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</si>
  <si>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</si>
  <si>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</si>
  <si>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</si>
  <si>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</si>
  <si>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</si>
  <si>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</si>
  <si>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</si>
  <si>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</si>
  <si>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</si>
  <si>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</si>
  <si>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</si>
  <si>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</si>
  <si>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</si>
  <si>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</si>
  <si>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</si>
  <si>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</si>
  <si>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</si>
  <si>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</si>
  <si>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</si>
  <si>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</si>
  <si>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</si>
  <si>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</si>
  <si>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</si>
  <si>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</si>
  <si>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</si>
  <si>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</si>
  <si>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</si>
  <si>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</si>
  <si>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</si>
  <si>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</si>
  <si>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</si>
  <si>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</si>
  <si>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</si>
  <si>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</si>
  <si>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</si>
  <si>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</si>
  <si>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</si>
  <si>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</si>
  <si>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</si>
  <si>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</si>
  <si>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</si>
  <si>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</si>
  <si>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</si>
  <si>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</si>
  <si>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</si>
  <si>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</si>
  <si>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</si>
  <si>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</si>
  <si>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</si>
  <si>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</si>
  <si>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</si>
  <si>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</si>
  <si>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</si>
  <si>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</si>
  <si>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</si>
  <si>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</si>
  <si>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</si>
  <si>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</si>
  <si>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</si>
  <si>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</si>
  <si>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</si>
  <si>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</si>
  <si>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</si>
  <si>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</si>
  <si>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</si>
  <si>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</si>
  <si>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</si>
  <si>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</si>
  <si>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</si>
  <si>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</si>
  <si>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</si>
  <si>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</si>
  <si>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</si>
  <si>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</si>
  <si>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</si>
  <si>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</si>
  <si>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</si>
  <si>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</si>
  <si>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</si>
  <si>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</si>
  <si>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</si>
  <si>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</si>
  <si>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</si>
  <si>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</si>
  <si>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</si>
  <si>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</si>
  <si>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</si>
  <si>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</si>
  <si>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</si>
  <si>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</si>
  <si>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</si>
  <si>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</si>
  <si>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</si>
  <si>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</si>
  <si>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</si>
  <si>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</si>
  <si>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</si>
  <si>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</si>
  <si>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</si>
  <si>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</si>
  <si>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</si>
  <si>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</si>
  <si>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</si>
  <si>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</si>
  <si>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</si>
  <si>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</si>
  <si>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</si>
  <si>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</si>
  <si>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</si>
  <si>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</si>
  <si>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</si>
  <si>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</si>
  <si>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</si>
  <si>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</si>
  <si>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</si>
  <si>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</si>
  <si>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</si>
  <si>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</si>
  <si>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</si>
  <si>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</si>
  <si>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</si>
  <si>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</si>
  <si>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</si>
  <si>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</si>
  <si>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</si>
  <si>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</si>
  <si>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</si>
  <si>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</si>
  <si>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</si>
  <si>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</si>
  <si>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</si>
  <si>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</si>
  <si>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</si>
  <si>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</si>
  <si>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</si>
  <si>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</si>
  <si>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</si>
  <si>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</si>
  <si>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</si>
  <si>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</si>
  <si>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</si>
  <si>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</si>
  <si>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</si>
  <si>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</si>
  <si>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</si>
  <si>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</si>
  <si>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</si>
  <si>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</si>
  <si>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</si>
  <si>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</si>
  <si>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</si>
  <si>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</si>
  <si>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</si>
  <si>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</si>
  <si>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</si>
  <si>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</si>
  <si>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</si>
  <si>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</si>
  <si>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</si>
  <si>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</si>
  <si>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</si>
  <si>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</si>
  <si>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</si>
  <si>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</si>
  <si>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</si>
  <si>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</si>
  <si>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</si>
  <si>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</si>
  <si>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</si>
  <si>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</si>
  <si>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</si>
  <si>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</si>
  <si>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</si>
  <si>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</si>
  <si>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</si>
  <si>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</si>
  <si>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</si>
  <si>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</si>
  <si>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</si>
  <si>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</si>
  <si>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</si>
  <si>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</si>
  <si>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</si>
  <si>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</si>
  <si>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</si>
  <si>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</si>
  <si>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</si>
  <si>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</si>
  <si>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</si>
  <si>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</si>
  <si>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</si>
  <si>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</si>
  <si>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</si>
  <si>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</si>
  <si>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</si>
  <si>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</si>
  <si>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</si>
  <si>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</si>
  <si>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</si>
  <si>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</si>
  <si>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</si>
  <si>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</si>
  <si>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</si>
  <si>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</si>
  <si>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</si>
  <si>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</si>
  <si>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</si>
  <si>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</si>
  <si>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</si>
  <si>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</si>
  <si>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</si>
  <si>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</si>
  <si>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</si>
  <si>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</si>
  <si>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</si>
  <si>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</si>
  <si>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</si>
  <si>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</si>
  <si>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</si>
  <si>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</si>
  <si>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</si>
  <si>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</si>
  <si>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</si>
  <si>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</si>
  <si>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</si>
  <si>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</si>
  <si>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</si>
  <si>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</si>
  <si>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</si>
  <si>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</si>
  <si>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</si>
  <si>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</si>
  <si>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</si>
  <si>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</si>
  <si>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</si>
  <si>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</si>
  <si>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</si>
  <si>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</si>
  <si>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</si>
  <si>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</si>
  <si>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</si>
  <si>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</si>
  <si>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</si>
  <si>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</si>
  <si>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</si>
  <si>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</si>
  <si>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</si>
  <si>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</si>
  <si>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</si>
  <si>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</si>
  <si>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</si>
  <si>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</si>
  <si>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</si>
  <si>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</si>
  <si>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</si>
  <si>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</si>
  <si>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</si>
  <si>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</si>
  <si>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</si>
  <si>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</si>
  <si>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</si>
  <si>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</si>
  <si>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</si>
  <si>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</si>
  <si>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</si>
  <si>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</si>
  <si>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</si>
  <si>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</si>
  <si>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</si>
  <si>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</si>
  <si>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</si>
  <si>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</si>
  <si>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</si>
  <si>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</si>
  <si>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</si>
  <si>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</si>
  <si>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</si>
  <si>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</si>
  <si>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</si>
  <si>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</si>
  <si>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</si>
  <si>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</si>
  <si>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</si>
  <si>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</si>
  <si>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</si>
  <si>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</si>
  <si>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</si>
  <si>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</si>
  <si>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</si>
  <si>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</si>
  <si>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</si>
  <si>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</si>
  <si>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</si>
  <si>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</si>
  <si>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</si>
  <si>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</si>
  <si>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</si>
  <si>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</si>
  <si>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</si>
  <si>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</si>
  <si>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</si>
  <si>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</si>
  <si>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</si>
  <si>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</si>
  <si>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</si>
  <si>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</si>
  <si>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</si>
  <si>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</si>
  <si>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</si>
  <si>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</si>
  <si>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</si>
  <si>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</si>
  <si>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</si>
  <si>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</si>
  <si>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</si>
  <si>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</si>
  <si>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</si>
  <si>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</si>
  <si>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</si>
  <si>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</si>
  <si>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</si>
  <si>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</si>
  <si>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</si>
  <si>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</si>
  <si>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</si>
  <si>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</si>
  <si>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</si>
  <si>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</si>
  <si>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</si>
  <si>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</si>
  <si>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</si>
  <si>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</si>
  <si>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</si>
  <si>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</si>
  <si>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</si>
  <si>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</si>
  <si>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</si>
  <si>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</si>
  <si>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</si>
  <si>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</si>
  <si>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</si>
  <si>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</si>
  <si>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</si>
  <si>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</si>
  <si>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</si>
  <si>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</si>
  <si>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</si>
  <si>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</si>
  <si>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</si>
  <si>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</si>
  <si>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</si>
  <si>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</si>
  <si>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</si>
  <si>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</si>
  <si>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</si>
  <si>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</si>
  <si>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</si>
  <si>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</si>
  <si>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</si>
  <si>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</si>
  <si>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</si>
  <si>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</si>
  <si>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</si>
  <si>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</si>
  <si>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</si>
  <si>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</si>
  <si>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</si>
  <si>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</si>
  <si>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</si>
  <si>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</si>
  <si>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</si>
  <si>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</si>
  <si>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</si>
  <si>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</si>
  <si>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</si>
  <si>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</si>
  <si>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</si>
  <si>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</si>
  <si>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</si>
  <si>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</si>
  <si>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</si>
  <si>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</si>
  <si>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</si>
  <si>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</si>
  <si>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</si>
  <si>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</si>
  <si>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</si>
  <si>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</si>
  <si>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</si>
  <si>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</si>
  <si>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</si>
  <si>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</si>
  <si>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</si>
  <si>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</si>
  <si>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</si>
  <si>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</si>
  <si>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</si>
  <si>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</si>
  <si>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</si>
  <si>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</si>
  <si>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</si>
  <si>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</si>
  <si>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</si>
  <si>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</si>
  <si>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</si>
  <si>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</si>
  <si>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</si>
  <si>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</si>
  <si>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</si>
  <si>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</si>
  <si>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</si>
  <si>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</si>
  <si>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</si>
  <si>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</si>
  <si>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</si>
  <si>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</si>
  <si>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</si>
  <si>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</si>
  <si>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</si>
  <si>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</si>
  <si>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</si>
  <si>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</si>
  <si>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</si>
  <si>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</si>
  <si>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</si>
  <si>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</si>
  <si>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</si>
  <si>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</si>
  <si>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</si>
  <si>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</si>
  <si>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</si>
  <si>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</si>
  <si>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</si>
  <si>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</si>
  <si>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</si>
  <si>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</si>
  <si>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</si>
  <si>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</si>
  <si>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</si>
  <si>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</si>
  <si>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</si>
  <si>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</si>
  <si>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</si>
  <si>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</si>
  <si>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</si>
  <si>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</si>
  <si>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</si>
  <si>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</si>
  <si>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</si>
  <si>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</si>
  <si>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</si>
  <si>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</si>
  <si>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</si>
  <si>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</si>
  <si>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</si>
  <si>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</si>
  <si>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</si>
  <si>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</si>
  <si>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</si>
  <si>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</si>
  <si>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</si>
  <si>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</si>
  <si>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</si>
  <si>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</si>
  <si>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</si>
  <si>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</si>
  <si>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</si>
  <si>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</si>
  <si>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</si>
  <si>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</si>
  <si>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</si>
  <si>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</si>
  <si>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</si>
  <si>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</si>
  <si>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</si>
  <si>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</si>
  <si>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</si>
  <si>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</si>
  <si>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</si>
  <si>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</si>
  <si>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</si>
  <si>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</si>
  <si>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</si>
  <si>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</si>
  <si>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</si>
  <si>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</si>
  <si>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</si>
  <si>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</si>
  <si>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</si>
  <si>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</si>
  <si>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</si>
  <si>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</si>
  <si>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</si>
  <si>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</si>
  <si>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</si>
  <si>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</si>
  <si>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</si>
  <si>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</si>
  <si>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</si>
  <si>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</si>
  <si>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</si>
  <si>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</si>
  <si>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</si>
  <si>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</si>
  <si>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</si>
  <si>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</si>
  <si>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</si>
  <si>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</si>
  <si>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</si>
  <si>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</si>
  <si>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</si>
  <si>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</si>
  <si>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</si>
  <si>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</si>
  <si>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</si>
  <si>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</si>
  <si>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</si>
  <si>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</si>
  <si>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</si>
  <si>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</si>
  <si>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</si>
  <si>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</si>
  <si>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</si>
  <si>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</si>
  <si>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</si>
  <si>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</si>
  <si>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</si>
  <si>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</si>
  <si>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</si>
  <si>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</si>
  <si>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</si>
  <si>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</si>
  <si>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</si>
  <si>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</si>
  <si>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</si>
  <si>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</si>
  <si>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</si>
  <si>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</si>
  <si>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</si>
  <si>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</si>
  <si>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</si>
  <si>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</si>
  <si>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</si>
  <si>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</si>
  <si>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</si>
  <si>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</si>
  <si>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</si>
  <si>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</si>
  <si>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</si>
  <si>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</si>
  <si>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</si>
  <si>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</si>
  <si>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</si>
  <si>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</si>
  <si>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</si>
  <si>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</si>
  <si>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</si>
  <si>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</si>
  <si>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</si>
  <si>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</si>
  <si>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</si>
  <si>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</si>
  <si>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</si>
  <si>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</si>
  <si>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</si>
  <si>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</si>
  <si>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</si>
  <si>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</si>
  <si>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</si>
  <si>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</si>
  <si>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</si>
  <si>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</si>
  <si>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</si>
  <si>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</si>
  <si>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</si>
  <si>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</si>
  <si>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</si>
  <si>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</si>
  <si>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</si>
  <si>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</si>
  <si>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</si>
  <si>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</si>
  <si>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</si>
  <si>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</si>
  <si>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</si>
  <si>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</si>
  <si>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</si>
  <si>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</si>
  <si>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</si>
  <si>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</si>
  <si>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</si>
  <si>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</si>
  <si>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</si>
  <si>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</si>
  <si>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</si>
  <si>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</si>
  <si>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</si>
  <si>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</si>
  <si>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</si>
  <si>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</si>
  <si>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</si>
  <si>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</si>
  <si>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</si>
  <si>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</si>
  <si>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</si>
  <si>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</si>
  <si>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</si>
  <si>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</si>
  <si>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</si>
  <si>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</si>
  <si>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</si>
  <si>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</si>
  <si>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</si>
  <si>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</si>
  <si>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</si>
  <si>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</si>
  <si>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</si>
  <si>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</si>
  <si>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</si>
  <si>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</si>
  <si>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</si>
  <si>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</si>
  <si>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</si>
  <si>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</si>
  <si>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</si>
  <si>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</si>
  <si>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</si>
  <si>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</si>
  <si>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</si>
  <si>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</si>
  <si>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</si>
  <si>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</si>
  <si>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</si>
  <si>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</si>
  <si>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</si>
  <si>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</si>
  <si>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</si>
  <si>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</si>
  <si>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</si>
  <si>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</si>
  <si>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</si>
  <si>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</si>
  <si>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</si>
  <si>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</si>
  <si>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</si>
  <si>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</si>
  <si>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</si>
  <si>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</si>
  <si>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</si>
  <si>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</si>
  <si>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</si>
  <si>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</si>
  <si>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</si>
  <si>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</si>
  <si>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</si>
  <si>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</si>
  <si>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</si>
  <si>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</si>
  <si>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</si>
  <si>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</si>
  <si>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</si>
  <si>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</si>
  <si>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</si>
  <si>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</si>
  <si>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</si>
  <si>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</si>
  <si>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</si>
  <si>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</si>
  <si>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</si>
  <si>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</si>
  <si>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</si>
  <si>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</si>
  <si>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</si>
  <si>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</si>
  <si>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</si>
  <si>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</si>
  <si>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</si>
  <si>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</si>
  <si>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</si>
  <si>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</si>
  <si>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</si>
  <si>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</si>
  <si>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</si>
  <si>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</si>
  <si>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</si>
  <si>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</si>
  <si>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</si>
  <si>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</si>
  <si>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</si>
  <si>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</si>
  <si>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</si>
  <si>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</si>
  <si>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</si>
  <si>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</si>
  <si>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</si>
  <si>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</si>
  <si>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</si>
  <si>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</si>
  <si>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</si>
  <si>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</si>
  <si>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</si>
  <si>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</si>
  <si>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</si>
  <si>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</si>
  <si>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</si>
  <si>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</si>
  <si>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</si>
  <si>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</si>
  <si>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</si>
  <si>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</si>
  <si>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</si>
  <si>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</si>
  <si>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</si>
  <si>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</si>
  <si>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</si>
  <si>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</si>
  <si>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</si>
  <si>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</si>
  <si>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</si>
  <si>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</si>
  <si>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</si>
  <si>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</si>
  <si>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</si>
  <si>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</si>
  <si>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</si>
  <si>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</si>
  <si>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</si>
  <si>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</si>
  <si>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</si>
  <si>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</si>
  <si>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</si>
  <si>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</si>
  <si>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</si>
  <si>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</si>
  <si>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</si>
  <si>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</si>
  <si>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</si>
  <si>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</si>
  <si>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</si>
  <si>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</si>
  <si>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</si>
  <si>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</si>
  <si>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</si>
  <si>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</si>
  <si>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</si>
  <si>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</si>
  <si>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</si>
  <si>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</si>
  <si>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</si>
  <si>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</si>
  <si>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</si>
  <si>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</si>
  <si>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</si>
  <si>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</si>
  <si>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</si>
  <si>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</si>
  <si>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</si>
  <si>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</si>
  <si>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</si>
  <si>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</si>
  <si>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</si>
  <si>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</si>
  <si>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</si>
  <si>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</si>
  <si>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</si>
  <si>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</si>
  <si>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</si>
  <si>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</si>
  <si>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</si>
  <si>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</si>
  <si>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</si>
  <si>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</si>
  <si>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</si>
  <si>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</si>
  <si>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</si>
  <si>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</si>
  <si>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</si>
  <si>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</si>
  <si>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</si>
  <si>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</si>
  <si>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</si>
  <si>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</si>
  <si>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</si>
  <si>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</si>
  <si>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</si>
  <si>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</si>
  <si>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</si>
  <si>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</si>
  <si>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</si>
  <si>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</si>
  <si>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</si>
  <si>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</si>
  <si>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</si>
  <si>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</si>
  <si>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</si>
  <si>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</si>
  <si>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</si>
  <si>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</si>
  <si>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</si>
  <si>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</si>
  <si>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</si>
  <si>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</si>
  <si>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</si>
  <si>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</si>
  <si>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</si>
  <si>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</si>
  <si>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</si>
  <si>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</si>
  <si>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</si>
  <si>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</si>
  <si>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</si>
  <si>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</si>
  <si>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</si>
  <si>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</si>
  <si>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</si>
  <si>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</si>
  <si>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</si>
  <si>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</si>
  <si>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</si>
  <si>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</si>
  <si>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</si>
  <si>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</si>
  <si>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</si>
  <si>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</si>
  <si>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</si>
  <si>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</si>
  <si>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</si>
  <si>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</si>
  <si>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</si>
  <si>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</si>
  <si>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</si>
  <si>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</si>
  <si>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</si>
  <si>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</si>
  <si>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</si>
  <si>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</si>
  <si>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</si>
  <si>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</si>
  <si>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</si>
  <si>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</si>
  <si>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</si>
  <si>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</si>
  <si>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</si>
  <si>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</si>
  <si>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</si>
  <si>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</si>
  <si>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</si>
  <si>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</si>
  <si>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</si>
  <si>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</si>
  <si>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</si>
  <si>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</si>
  <si>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</si>
  <si>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</si>
  <si>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</si>
  <si>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</si>
  <si>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</si>
  <si>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</si>
  <si>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</si>
  <si>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</si>
  <si>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</si>
  <si>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</si>
  <si>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</si>
  <si>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</si>
  <si>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</si>
  <si>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</si>
  <si>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</si>
  <si>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</si>
  <si>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</si>
  <si>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</si>
  <si>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</si>
  <si>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</si>
  <si>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</si>
  <si>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</si>
  <si>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</si>
  <si>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</si>
  <si>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</si>
  <si>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</si>
  <si>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</si>
  <si>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</si>
  <si>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</si>
  <si>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</si>
  <si>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</si>
  <si>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</si>
  <si>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</si>
  <si>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</si>
  <si>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</si>
  <si>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</si>
  <si>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</si>
  <si>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</si>
  <si>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</si>
  <si>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</si>
  <si>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</si>
  <si>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</si>
  <si>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</si>
  <si>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</si>
  <si>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</si>
  <si>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</si>
  <si>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</si>
  <si>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</si>
  <si>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</si>
  <si>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</si>
  <si>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</si>
  <si>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</si>
  <si>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</si>
  <si>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</si>
  <si>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</si>
  <si>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</si>
  <si>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</si>
  <si>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</si>
  <si>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</si>
  <si>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</si>
  <si>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</si>
  <si>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</si>
  <si>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</si>
  <si>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</si>
  <si>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</si>
  <si>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</si>
  <si>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</si>
  <si>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</si>
  <si>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</si>
  <si>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</si>
  <si>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</si>
  <si>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</si>
  <si>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</si>
  <si>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</si>
  <si>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</si>
  <si>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</si>
  <si>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</si>
  <si>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</si>
  <si>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</si>
  <si>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</si>
  <si>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</si>
  <si>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</si>
  <si>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</si>
  <si>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</si>
  <si>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</si>
  <si>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</si>
  <si>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</si>
  <si>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</si>
  <si>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</si>
  <si>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</si>
  <si>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</si>
  <si>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</si>
  <si>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</si>
  <si>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</si>
  <si>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</si>
  <si>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</si>
  <si>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</si>
  <si>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</si>
  <si>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</si>
  <si>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</si>
  <si>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</si>
  <si>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</si>
  <si>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</si>
  <si>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</si>
  <si>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</si>
  <si>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</si>
  <si>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</si>
  <si>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</si>
  <si>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</si>
  <si>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</si>
  <si>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</si>
  <si>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</si>
  <si>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</si>
  <si>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</si>
  <si>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</si>
  <si>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</si>
  <si>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</si>
  <si>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</si>
  <si>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</si>
  <si>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</si>
  <si>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</si>
  <si>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</si>
  <si>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</si>
  <si>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</si>
  <si>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</si>
  <si>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</si>
  <si>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</si>
  <si>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</si>
  <si>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</si>
  <si>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</si>
  <si>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</si>
  <si>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</si>
  <si>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</si>
  <si>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</si>
  <si>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</si>
  <si>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</si>
  <si>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</si>
  <si>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</si>
  <si>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</si>
  <si>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</si>
  <si>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</si>
  <si>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</si>
  <si>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</si>
  <si>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</si>
  <si>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</si>
  <si>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</si>
  <si>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</si>
  <si>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</si>
  <si>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</si>
  <si>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</si>
  <si>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</si>
  <si>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</si>
  <si>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</si>
  <si>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</si>
  <si>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</si>
  <si>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</si>
  <si>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</si>
  <si>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</si>
  <si>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</si>
  <si>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</si>
  <si>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</si>
  <si>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</si>
  <si>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</si>
  <si>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</si>
  <si>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</si>
  <si>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</si>
  <si>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</si>
  <si>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</si>
  <si>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</si>
  <si>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</si>
  <si>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</si>
  <si>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</si>
  <si>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</si>
  <si>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</si>
  <si>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</si>
  <si>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</si>
  <si>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</si>
  <si>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</si>
  <si>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</si>
  <si>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</si>
  <si>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</si>
  <si>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</si>
  <si>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</si>
  <si>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</si>
  <si>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</si>
  <si>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</si>
  <si>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</si>
  <si>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</si>
  <si>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</si>
  <si>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</si>
  <si>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</si>
  <si>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</si>
  <si>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</si>
  <si>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</si>
  <si>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</si>
  <si>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</si>
  <si>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</si>
  <si>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</si>
  <si>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</si>
  <si>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</si>
  <si>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</si>
  <si>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</si>
  <si>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</si>
  <si>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</si>
  <si>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</si>
  <si>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</si>
  <si>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</si>
  <si>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</si>
  <si>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</si>
  <si>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</si>
  <si>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</si>
  <si>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</si>
  <si>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</si>
  <si>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</si>
  <si>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</si>
  <si>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</si>
  <si>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</si>
  <si>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</si>
  <si>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</si>
  <si>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</si>
  <si>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</si>
  <si>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</si>
  <si>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</si>
  <si>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</si>
  <si>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</si>
  <si>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</si>
  <si>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</si>
  <si>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</si>
  <si>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</si>
  <si>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</si>
  <si>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</si>
  <si>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</si>
  <si>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</si>
  <si>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</si>
  <si>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</si>
  <si>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</si>
  <si>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</si>
  <si>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</si>
  <si>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</si>
  <si>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</si>
  <si>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</si>
  <si>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</si>
  <si>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</si>
  <si>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</si>
  <si>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</si>
  <si>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</si>
  <si>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</si>
  <si>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</si>
  <si>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</si>
  <si>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</si>
  <si>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</si>
  <si>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</si>
  <si>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</si>
  <si>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</si>
  <si>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</si>
  <si>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</si>
  <si>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</si>
  <si>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</si>
  <si>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</si>
  <si>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</si>
  <si>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</si>
  <si>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</si>
  <si>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</si>
  <si>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</si>
  <si>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</si>
  <si>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</si>
  <si>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</si>
  <si>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</si>
  <si>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</si>
  <si>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</si>
  <si>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</si>
  <si>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</si>
  <si>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</si>
  <si>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</si>
  <si>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</si>
  <si>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</si>
  <si>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</si>
  <si>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</si>
  <si>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</si>
  <si>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</si>
  <si>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</si>
  <si>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</si>
  <si>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</si>
  <si>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</si>
  <si>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</si>
  <si>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</si>
  <si>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</si>
  <si>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</si>
  <si>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</si>
  <si>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</si>
  <si>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</si>
  <si>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</si>
  <si>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</si>
  <si>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</si>
  <si>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</si>
  <si>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</si>
  <si>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</si>
  <si>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</si>
  <si>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</si>
  <si>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</si>
  <si>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</si>
  <si>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</si>
  <si>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</si>
  <si>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</si>
  <si>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</si>
  <si>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</si>
  <si>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</si>
  <si>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</si>
  <si>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</si>
  <si>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</si>
  <si>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</si>
  <si>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</si>
  <si>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</si>
  <si>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</si>
  <si>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</si>
  <si>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</si>
  <si>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</si>
  <si>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</si>
  <si>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</si>
  <si>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</si>
  <si>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</si>
  <si>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</si>
  <si>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</si>
  <si>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</si>
  <si>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</si>
  <si>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</si>
  <si>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</si>
  <si>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</si>
  <si>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</si>
  <si>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</si>
  <si>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</si>
  <si>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</si>
  <si>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</si>
  <si>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</si>
  <si>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</si>
  <si>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</si>
  <si>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</si>
  <si>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</si>
  <si>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</si>
  <si>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</si>
  <si>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</si>
  <si>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</si>
  <si>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</si>
  <si>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</si>
  <si>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</si>
  <si>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</si>
  <si>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</si>
  <si>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</si>
  <si>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</si>
  <si>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</si>
  <si>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</si>
  <si>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</si>
  <si>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</si>
  <si>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</si>
  <si>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</si>
  <si>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</si>
  <si>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</si>
  <si>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</si>
  <si>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</si>
  <si>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</si>
  <si>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</si>
  <si>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</si>
  <si>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</si>
  <si>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</si>
  <si>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</si>
  <si>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</si>
  <si>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</si>
  <si>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</si>
  <si>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</si>
  <si>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</si>
  <si>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</si>
  <si>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</si>
  <si>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</si>
  <si>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</si>
  <si>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</si>
  <si>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</si>
  <si>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</si>
  <si>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</si>
  <si>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</si>
  <si>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</si>
  <si>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</si>
  <si>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</si>
  <si>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</si>
  <si>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</si>
  <si>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</si>
  <si>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</si>
  <si>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</si>
  <si>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</si>
  <si>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</si>
  <si>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</si>
  <si>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</si>
  <si>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</si>
  <si>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</si>
  <si>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</si>
  <si>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</si>
  <si>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</si>
  <si>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</si>
  <si>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</si>
  <si>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</si>
  <si>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</si>
  <si>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</si>
  <si>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</si>
  <si>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</si>
  <si>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</si>
  <si>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</si>
  <si>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</si>
  <si>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</si>
  <si>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</si>
  <si>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</si>
  <si>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</si>
  <si>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</si>
  <si>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</si>
  <si>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</si>
  <si>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</si>
  <si>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</si>
  <si>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</si>
  <si>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</si>
  <si>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</si>
  <si>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</si>
  <si>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</si>
  <si>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</si>
  <si>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</si>
  <si>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</si>
  <si>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</si>
  <si>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</si>
  <si>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</si>
  <si>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</si>
  <si>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</si>
  <si>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</si>
  <si>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</si>
  <si>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</si>
  <si>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</si>
  <si>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</si>
  <si>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</si>
  <si>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</si>
  <si>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</si>
  <si>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</si>
  <si>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</si>
  <si>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</si>
  <si>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</si>
  <si>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</si>
  <si>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</si>
  <si>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</si>
  <si>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</si>
  <si>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</si>
  <si>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</si>
  <si>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</si>
  <si>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</si>
  <si>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</si>
  <si>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</si>
  <si>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</si>
  <si>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</si>
  <si>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</si>
  <si>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</si>
  <si>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</si>
  <si>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</si>
  <si>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</si>
  <si>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</si>
  <si>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</si>
  <si>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</si>
  <si>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</si>
  <si>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</si>
  <si>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</si>
  <si>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</si>
  <si>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</si>
  <si>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</si>
  <si>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</si>
  <si>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</si>
  <si>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</si>
  <si>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</si>
  <si>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</si>
  <si>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</si>
  <si>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</si>
  <si>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</si>
  <si>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</si>
  <si>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</si>
  <si>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</si>
  <si>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</si>
  <si>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</si>
  <si>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</si>
  <si>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</si>
  <si>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</si>
  <si>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</si>
  <si>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</si>
  <si>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</si>
  <si>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</si>
  <si>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</si>
  <si>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</si>
  <si>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</si>
  <si>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</si>
  <si>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</si>
  <si>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</si>
  <si>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</si>
  <si>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</si>
  <si>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</si>
  <si>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</si>
  <si>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</si>
  <si>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</si>
  <si>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</si>
  <si>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</si>
  <si>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</si>
  <si>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</si>
  <si>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</si>
  <si>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</si>
  <si>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</si>
  <si>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</si>
  <si>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</si>
  <si>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</si>
  <si>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</si>
  <si>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</si>
  <si>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</si>
  <si>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</si>
  <si>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</si>
  <si>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</si>
  <si>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</si>
  <si>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</si>
  <si>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</si>
  <si>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</si>
  <si>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</si>
  <si>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</si>
  <si>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</si>
  <si>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</si>
  <si>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</si>
  <si>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</si>
  <si>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</si>
  <si>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</si>
  <si>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</si>
  <si>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</si>
  <si>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</si>
  <si>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</si>
  <si>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</si>
  <si>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</si>
  <si>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</si>
  <si>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</si>
  <si>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</si>
  <si>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</si>
  <si>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</si>
  <si>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</si>
  <si>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</si>
  <si>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</si>
  <si>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</si>
  <si>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</si>
  <si>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</si>
  <si>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</si>
  <si>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</si>
  <si>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</si>
  <si>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</si>
  <si>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</si>
  <si>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</si>
  <si>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</si>
  <si>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</si>
  <si>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</si>
  <si>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</si>
  <si>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</si>
  <si>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</si>
  <si>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</si>
  <si>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</si>
  <si>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</si>
  <si>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</si>
  <si>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</si>
  <si>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</si>
  <si>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</si>
  <si>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</si>
  <si>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</si>
  <si>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</si>
  <si>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</si>
  <si>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</si>
  <si>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</si>
  <si>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</si>
  <si>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</si>
  <si>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</si>
  <si>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</si>
  <si>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</si>
  <si>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</si>
  <si>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</si>
  <si>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</si>
  <si>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</si>
  <si>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</si>
  <si>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</si>
  <si>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</si>
  <si>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</si>
  <si>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</si>
  <si>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</si>
  <si>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</si>
  <si>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</si>
  <si>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</si>
  <si>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</si>
  <si>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</si>
  <si>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</si>
  <si>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</si>
  <si>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</si>
  <si>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</si>
  <si>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</si>
  <si>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</si>
  <si>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</si>
  <si>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</si>
  <si>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</si>
  <si>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</si>
  <si>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</si>
  <si>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</si>
  <si>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</si>
  <si>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</si>
  <si>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</si>
  <si>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</si>
  <si>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</si>
  <si>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</si>
  <si>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</si>
  <si>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</si>
  <si>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</si>
  <si>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</si>
  <si>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</si>
  <si>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</si>
  <si>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</si>
  <si>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</si>
  <si>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</si>
  <si>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</si>
  <si>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</si>
  <si>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</si>
  <si>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</si>
  <si>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</si>
  <si>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</si>
  <si>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</si>
  <si>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</si>
  <si>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</si>
  <si>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</si>
  <si>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</si>
  <si>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</si>
  <si>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</si>
  <si>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</si>
  <si>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</si>
  <si>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</si>
  <si>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</si>
  <si>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</si>
  <si>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</si>
  <si>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</si>
  <si>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</si>
  <si>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</si>
  <si>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</si>
  <si>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</si>
  <si>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</si>
  <si>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</si>
  <si>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</si>
  <si>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</si>
  <si>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</si>
  <si>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</si>
  <si>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</si>
  <si>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</si>
  <si>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</si>
  <si>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</si>
  <si>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</si>
  <si>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</si>
  <si>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</si>
  <si>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</si>
  <si>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</si>
  <si>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</si>
  <si>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</si>
  <si>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</si>
  <si>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</si>
  <si>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</si>
  <si>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</si>
  <si>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</si>
  <si>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</si>
  <si>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</si>
  <si>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</si>
  <si>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</si>
  <si>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</si>
  <si>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</si>
  <si>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</si>
  <si>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</si>
  <si>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</si>
  <si>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</si>
  <si>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</si>
  <si>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</si>
  <si>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</si>
  <si>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</si>
  <si>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</si>
  <si>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</si>
  <si>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</si>
  <si>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</si>
  <si>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</si>
  <si>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</si>
  <si>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</si>
  <si>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</si>
  <si>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</si>
  <si>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</si>
  <si>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</si>
  <si>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</si>
  <si>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</si>
  <si>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</si>
  <si>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</si>
  <si>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</si>
  <si>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</si>
  <si>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</si>
  <si>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</si>
  <si>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</si>
  <si>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</si>
  <si>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</si>
  <si>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</si>
  <si>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</si>
  <si>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</si>
  <si>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</si>
  <si>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</si>
  <si>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</si>
  <si>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</si>
  <si>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</si>
  <si>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</si>
  <si>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</si>
  <si>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</si>
  <si>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</si>
  <si>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</si>
  <si>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</si>
  <si>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</si>
  <si>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</si>
  <si>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</si>
  <si>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</si>
  <si>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</si>
  <si>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</si>
  <si>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</si>
  <si>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</si>
  <si>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</si>
  <si>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</si>
  <si>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</si>
  <si>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</si>
  <si>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</si>
  <si>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</si>
  <si>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</si>
  <si>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</si>
  <si>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</si>
  <si>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</si>
  <si>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</si>
  <si>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</si>
  <si>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</si>
  <si>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</si>
  <si>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</si>
  <si>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</si>
  <si>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</si>
  <si>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</si>
  <si>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</si>
  <si>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</si>
  <si>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</si>
  <si>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</si>
  <si>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</si>
  <si>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</si>
  <si>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</si>
  <si>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</si>
  <si>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</si>
  <si>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</si>
  <si>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</si>
  <si>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</si>
  <si>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</si>
  <si>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</si>
  <si>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</si>
  <si>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</si>
  <si>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</si>
  <si>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</si>
  <si>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</si>
  <si>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</si>
  <si>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</si>
  <si>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</si>
  <si>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</si>
  <si>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</si>
  <si>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</si>
  <si>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</si>
  <si>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</si>
  <si>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</si>
  <si>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</si>
  <si>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</si>
  <si>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</si>
  <si>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</si>
  <si>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</si>
  <si>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</si>
  <si>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</si>
  <si>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</si>
  <si>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</si>
  <si>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</si>
  <si>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</si>
  <si>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</si>
  <si>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</si>
  <si>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</si>
  <si>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</si>
  <si>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</si>
  <si>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</si>
  <si>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</si>
  <si>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</si>
  <si>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</si>
  <si>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</si>
  <si>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</si>
  <si>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</si>
  <si>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</si>
  <si>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</si>
  <si>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</si>
  <si>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</si>
  <si>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</si>
  <si>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</si>
  <si>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</si>
  <si>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</si>
  <si>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</si>
  <si>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</si>
  <si>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</si>
  <si>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</si>
  <si>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</si>
  <si>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</si>
  <si>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</si>
  <si>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</si>
  <si>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</si>
  <si>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</si>
  <si>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</si>
  <si>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</si>
  <si>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</si>
  <si>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</si>
  <si>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</si>
  <si>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</si>
  <si>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</si>
  <si>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</si>
  <si>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</si>
  <si>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</si>
  <si>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</si>
  <si>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</si>
  <si>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</si>
  <si>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</si>
  <si>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</si>
  <si>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</si>
  <si>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</si>
  <si>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</si>
  <si>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</si>
  <si>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</si>
  <si>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</si>
  <si>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</si>
  <si>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</si>
  <si>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</si>
  <si>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</si>
  <si>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</si>
  <si>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</si>
  <si>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</si>
  <si>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</si>
  <si>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</si>
  <si>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</si>
  <si>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</si>
  <si>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</si>
  <si>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</si>
  <si>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</si>
  <si>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</si>
  <si>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</si>
  <si>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</si>
  <si>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</si>
  <si>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</si>
  <si>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</si>
  <si>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</si>
  <si>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</si>
  <si>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</si>
  <si>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</si>
  <si>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</si>
  <si>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</si>
  <si>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</si>
  <si>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</si>
  <si>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</si>
  <si>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</si>
  <si>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</si>
  <si>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</si>
  <si>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</si>
  <si>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</si>
  <si>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</si>
  <si>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</si>
  <si>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</si>
  <si>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</si>
  <si>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</si>
  <si>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</si>
  <si>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</si>
  <si>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</si>
  <si>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</si>
  <si>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</si>
  <si>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</si>
  <si>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</si>
  <si>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</si>
  <si>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</si>
  <si>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</si>
  <si>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</si>
  <si>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</si>
  <si>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</si>
  <si>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</si>
  <si>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</si>
  <si>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</si>
  <si>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</si>
  <si>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</si>
  <si>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</si>
  <si>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</si>
  <si>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</si>
  <si>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</si>
  <si>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</si>
  <si>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</si>
  <si>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</si>
  <si>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</si>
  <si>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</si>
  <si>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</si>
  <si>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</si>
  <si>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</si>
  <si>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</si>
  <si>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</si>
  <si>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</si>
  <si>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</si>
  <si>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</si>
  <si>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</si>
  <si>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</si>
  <si>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</si>
  <si>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</si>
  <si>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</si>
  <si>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</si>
  <si>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</si>
  <si>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</si>
  <si>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</si>
  <si>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</si>
  <si>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</si>
  <si>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</si>
  <si>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</si>
  <si>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</si>
  <si>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</si>
  <si>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</si>
  <si>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</si>
  <si>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</si>
  <si>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</si>
  <si>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</si>
  <si>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</si>
  <si>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</si>
  <si>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</si>
  <si>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</si>
  <si>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</si>
  <si>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</si>
  <si>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</si>
  <si>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</si>
  <si>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</si>
  <si>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</si>
  <si>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</si>
  <si>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</si>
  <si>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</si>
  <si>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</si>
  <si>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</si>
  <si>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</si>
  <si>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</si>
  <si>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</si>
  <si>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</si>
  <si>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</si>
  <si>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</si>
  <si>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</si>
  <si>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</si>
  <si>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</si>
  <si>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</si>
  <si>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</si>
  <si>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</si>
  <si>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</si>
  <si>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</si>
  <si>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</si>
  <si>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</si>
  <si>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</si>
  <si>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</si>
  <si>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</si>
  <si>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</si>
  <si>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</si>
  <si>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</si>
  <si>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</si>
  <si>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</si>
  <si>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</si>
  <si>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</si>
  <si>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</si>
  <si>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</si>
  <si>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</si>
  <si>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</si>
  <si>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</si>
  <si>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</si>
  <si>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</si>
  <si>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</si>
  <si>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</si>
  <si>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</si>
  <si>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</si>
  <si>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</si>
  <si>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</si>
  <si>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</si>
  <si>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</si>
  <si>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</si>
  <si>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</si>
  <si>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</si>
  <si>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</si>
  <si>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</si>
  <si>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</si>
  <si>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</si>
  <si>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</si>
  <si>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</si>
  <si>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</si>
  <si>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</si>
  <si>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</si>
  <si>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</si>
  <si>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</si>
  <si>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</si>
  <si>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</si>
  <si>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</si>
  <si>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</si>
  <si>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</si>
  <si>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</si>
  <si>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</si>
  <si>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</si>
  <si>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</si>
  <si>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</si>
  <si>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</si>
  <si>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</si>
  <si>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</si>
  <si>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</si>
  <si>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</si>
  <si>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</si>
  <si>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</si>
  <si>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</si>
  <si>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</si>
  <si>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</si>
  <si>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</si>
  <si>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</si>
  <si>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</si>
  <si>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</si>
  <si>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</si>
  <si>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</si>
  <si>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</si>
  <si>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</si>
  <si>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</si>
  <si>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</si>
  <si>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</si>
  <si>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</si>
  <si>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</si>
  <si>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</si>
  <si>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</si>
  <si>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</si>
  <si>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</si>
  <si>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</si>
  <si>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</si>
  <si>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</si>
  <si>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</si>
  <si>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</si>
  <si>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</si>
  <si>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</si>
  <si>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</si>
  <si>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</si>
  <si>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</si>
  <si>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</si>
  <si>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</si>
  <si>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</si>
  <si>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</si>
  <si>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</si>
  <si>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</si>
  <si>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</si>
  <si>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</si>
  <si>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</si>
  <si>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</si>
  <si>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</si>
  <si>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</si>
  <si>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</si>
  <si>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</si>
  <si>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</si>
  <si>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</si>
  <si>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</si>
  <si>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</si>
  <si>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</si>
  <si>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</si>
  <si>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</si>
  <si>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</si>
  <si>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</si>
  <si>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</si>
  <si>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</si>
  <si>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</si>
  <si>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</si>
  <si>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</si>
  <si>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</si>
  <si>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</si>
  <si>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</si>
  <si>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</si>
  <si>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</si>
  <si>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</si>
  <si>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</si>
  <si>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</si>
  <si>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</si>
  <si>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</si>
  <si>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</si>
  <si>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</si>
  <si>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</si>
  <si>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</si>
  <si>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</si>
  <si>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</si>
  <si>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</si>
  <si>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</si>
  <si>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</si>
  <si>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</si>
  <si>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</si>
  <si>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</si>
  <si>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</si>
  <si>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</si>
  <si>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</si>
  <si>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</si>
  <si>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</si>
  <si>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</si>
  <si>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</si>
  <si>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</si>
  <si>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</si>
  <si>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</si>
  <si>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</si>
  <si>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</si>
  <si>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</si>
  <si>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</si>
  <si>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</si>
  <si>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</si>
  <si>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</si>
  <si>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</si>
  <si>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</si>
  <si>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</si>
  <si>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</si>
  <si>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</si>
  <si>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</si>
  <si>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</si>
  <si>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</si>
  <si>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</si>
  <si>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</si>
  <si>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</si>
  <si>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</si>
  <si>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</si>
  <si>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</si>
  <si>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</si>
  <si>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</si>
  <si>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</si>
  <si>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</si>
  <si>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</si>
  <si>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</si>
  <si>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</si>
  <si>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</si>
  <si>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</si>
  <si>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</si>
  <si>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</si>
  <si>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</si>
  <si>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</si>
  <si>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</si>
  <si>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</si>
  <si>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</si>
  <si>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</si>
  <si>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</si>
  <si>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</si>
  <si>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</si>
  <si>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</si>
  <si>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</si>
  <si>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</si>
  <si>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</si>
  <si>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</si>
  <si>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</si>
  <si>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</si>
  <si>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</si>
  <si>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</si>
  <si>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</si>
  <si>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</si>
  <si>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</si>
  <si>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</si>
  <si>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</si>
  <si>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</si>
  <si>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</si>
  <si>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</si>
  <si>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</si>
  <si>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</si>
  <si>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</si>
  <si>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</si>
  <si>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</si>
  <si>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</si>
  <si>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</si>
  <si>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</si>
  <si>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</si>
  <si>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</si>
  <si>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</si>
  <si>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</si>
  <si>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</si>
  <si>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</si>
  <si>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</si>
  <si>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</si>
  <si>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</si>
  <si>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</si>
  <si>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</si>
  <si>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</si>
  <si>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</si>
  <si>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</si>
  <si>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</si>
  <si>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</si>
  <si>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</si>
  <si>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</si>
  <si>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</si>
  <si>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</si>
  <si>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</si>
  <si>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</si>
  <si>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</si>
  <si>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</si>
  <si>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</si>
  <si>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</si>
  <si>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</si>
  <si>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</si>
  <si>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</si>
  <si>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</si>
  <si>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</si>
  <si>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</si>
  <si>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</si>
  <si>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</si>
  <si>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</si>
  <si>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</si>
  <si>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</si>
  <si>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</si>
  <si>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</si>
  <si>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</si>
  <si>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</si>
  <si>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</si>
  <si>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</si>
  <si>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</si>
  <si>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</si>
  <si>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</si>
  <si>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</si>
  <si>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</si>
  <si>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</si>
  <si>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</si>
  <si>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</si>
  <si>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</si>
  <si>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</si>
  <si>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</si>
  <si>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</si>
  <si>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</si>
  <si>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</si>
  <si>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</si>
  <si>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</si>
  <si>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</si>
  <si>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</si>
  <si>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</si>
  <si>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</si>
  <si>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</si>
  <si>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</si>
  <si>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</si>
  <si>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</si>
  <si>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</si>
  <si>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</si>
  <si>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</si>
  <si>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</si>
  <si>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</si>
  <si>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</si>
  <si>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</si>
  <si>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</si>
  <si>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</si>
  <si>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</si>
  <si>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</si>
  <si>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</si>
  <si>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</si>
  <si>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</si>
  <si>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</si>
  <si>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</si>
  <si>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</si>
  <si>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</si>
  <si>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</si>
  <si>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</si>
  <si>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</si>
  <si>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</si>
  <si>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</si>
  <si>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</si>
  <si>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</si>
  <si>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</si>
  <si>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</si>
  <si>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</si>
  <si>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</si>
  <si>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</si>
  <si>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</si>
  <si>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</si>
  <si>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</si>
  <si>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</si>
  <si>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</si>
  <si>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</si>
  <si>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</si>
  <si>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</si>
  <si>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</si>
  <si>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</si>
  <si>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</si>
  <si>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</si>
  <si>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</si>
  <si>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</si>
  <si>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</si>
  <si>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</si>
  <si>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</si>
  <si>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</si>
  <si>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</si>
  <si>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</si>
  <si>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</si>
  <si>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</si>
  <si>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</si>
  <si>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</si>
  <si>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</si>
  <si>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</si>
  <si>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</si>
  <si>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</si>
  <si>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</si>
  <si>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</si>
  <si>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</si>
  <si>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</si>
  <si>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</si>
  <si>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</si>
  <si>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</si>
  <si>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</si>
  <si>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</si>
  <si>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</si>
  <si>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</si>
  <si>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</si>
  <si>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</si>
  <si>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</si>
  <si>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</si>
  <si>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</si>
  <si>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</si>
  <si>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</si>
  <si>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</si>
  <si>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</si>
  <si>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</si>
  <si>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</si>
  <si>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</si>
  <si>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</si>
  <si>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</si>
  <si>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</si>
  <si>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</si>
  <si>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</si>
  <si>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</si>
  <si>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</si>
  <si>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</si>
  <si>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</si>
  <si>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</si>
  <si>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</si>
  <si>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</si>
  <si>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</si>
  <si>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</si>
  <si>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</si>
  <si>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</si>
  <si>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</si>
  <si>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</si>
  <si>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</si>
  <si>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</si>
  <si>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</si>
  <si>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</si>
  <si>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</si>
  <si>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</si>
  <si>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</si>
  <si>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</si>
  <si>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</si>
  <si>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</si>
  <si>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</si>
  <si>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</si>
  <si>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</si>
  <si>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</si>
  <si>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</si>
  <si>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</si>
  <si>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</si>
  <si>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</si>
  <si>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</si>
  <si>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</si>
  <si>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</si>
  <si>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</si>
  <si>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</si>
  <si>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</si>
  <si>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</si>
  <si>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</si>
  <si>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</si>
  <si>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</si>
  <si>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</si>
  <si>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</si>
  <si>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</si>
  <si>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</si>
  <si>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</si>
  <si>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</si>
  <si>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</si>
  <si>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</si>
  <si>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</si>
  <si>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</si>
  <si>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</si>
  <si>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</si>
  <si>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</si>
  <si>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</si>
  <si>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</si>
  <si>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</si>
  <si>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</si>
  <si>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</si>
  <si>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</si>
  <si>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</si>
  <si>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</si>
  <si>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</si>
  <si>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</si>
  <si>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</si>
  <si>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</si>
  <si>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</si>
  <si>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</si>
  <si>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</si>
  <si>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</si>
  <si>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</si>
  <si>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</si>
  <si>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</si>
  <si>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</si>
  <si>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</si>
  <si>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</si>
  <si>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</si>
  <si>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</si>
  <si>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</si>
  <si>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</si>
  <si>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</si>
  <si>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</si>
  <si>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</si>
  <si>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</si>
  <si>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</si>
  <si>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</si>
  <si>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</si>
  <si>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</si>
  <si>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</si>
  <si>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</si>
  <si>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</si>
  <si>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</si>
  <si>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</si>
  <si>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</si>
  <si>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</si>
  <si>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</si>
  <si>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</si>
  <si>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</si>
  <si>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</si>
  <si>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</si>
  <si>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</si>
  <si>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</si>
  <si>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</si>
  <si>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</si>
  <si>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</si>
  <si>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</si>
  <si>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</si>
  <si>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</si>
  <si>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</si>
  <si>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</si>
  <si>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</si>
  <si>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</si>
  <si>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</si>
  <si>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</si>
  <si>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</si>
  <si>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</si>
  <si>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</si>
  <si>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</si>
  <si>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</si>
  <si>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</si>
  <si>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</si>
  <si>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</si>
  <si>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</si>
  <si>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</si>
  <si>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</si>
  <si>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</si>
  <si>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</si>
  <si>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</si>
  <si>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</si>
  <si>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</si>
  <si>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</si>
  <si>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</si>
  <si>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</si>
  <si>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</si>
  <si>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</si>
  <si>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</si>
  <si>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</si>
  <si>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</si>
  <si>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</si>
  <si>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</si>
  <si>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</si>
  <si>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</si>
  <si>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</si>
  <si>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</si>
  <si>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</si>
  <si>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</si>
  <si>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</si>
  <si>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</si>
  <si>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</si>
  <si>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</si>
  <si>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</si>
  <si>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</si>
  <si>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</si>
  <si>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</si>
  <si>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</si>
  <si>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</si>
  <si>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</si>
  <si>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</si>
  <si>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</si>
  <si>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</si>
  <si>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</si>
  <si>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</si>
  <si>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</si>
  <si>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</si>
  <si>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</si>
  <si>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</si>
  <si>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</si>
  <si>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</si>
  <si>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</si>
  <si>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</si>
  <si>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</si>
  <si>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</si>
  <si>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</si>
  <si>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</si>
  <si>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</si>
  <si>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</si>
  <si>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</si>
  <si>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</si>
  <si>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</si>
  <si>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</si>
  <si>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</si>
  <si>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</si>
  <si>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</si>
  <si>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</si>
  <si>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</si>
  <si>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</si>
  <si>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</si>
  <si>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</si>
  <si>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</si>
  <si>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</si>
  <si>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</si>
  <si>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</si>
  <si>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</si>
  <si>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</si>
  <si>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</si>
  <si>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</si>
  <si>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</si>
  <si>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</si>
  <si>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</si>
  <si>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</si>
  <si>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</si>
  <si>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</si>
  <si>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</si>
  <si>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</si>
  <si>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</si>
  <si>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</si>
  <si>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</si>
  <si>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</si>
  <si>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</si>
  <si>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</si>
  <si>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</si>
  <si>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</si>
  <si>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</si>
  <si>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</si>
  <si>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</si>
  <si>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</si>
  <si>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</si>
  <si>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</si>
  <si>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</si>
  <si>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</si>
  <si>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</si>
  <si>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</si>
  <si>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</si>
  <si>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</si>
  <si>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</si>
  <si>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</si>
  <si>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</si>
  <si>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</si>
  <si>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</si>
  <si>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</si>
  <si>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</si>
  <si>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</si>
  <si>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</si>
  <si>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</si>
  <si>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</si>
  <si>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</si>
  <si>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</si>
  <si>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</si>
  <si>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</si>
  <si>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</si>
  <si>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</si>
  <si>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</si>
  <si>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</si>
  <si>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</si>
  <si>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</si>
  <si>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</si>
  <si>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</si>
  <si>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</si>
  <si>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</si>
  <si>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</si>
  <si>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</si>
  <si>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</si>
  <si>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</si>
  <si>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</si>
  <si>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</si>
  <si>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</si>
  <si>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</si>
  <si>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</si>
  <si>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</si>
  <si>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</si>
  <si>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</si>
  <si>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</si>
  <si>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</si>
  <si>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</si>
  <si>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</si>
  <si>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</si>
  <si>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</si>
  <si>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</si>
  <si>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</si>
  <si>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</si>
  <si>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</si>
  <si>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</si>
  <si>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</si>
  <si>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</si>
  <si>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</si>
  <si>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</si>
  <si>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</si>
  <si>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</si>
  <si>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</si>
  <si>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</si>
  <si>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</si>
  <si>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</si>
  <si>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</si>
  <si>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</si>
  <si>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</si>
  <si>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</si>
  <si>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</si>
  <si>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</si>
  <si>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</si>
  <si>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</si>
  <si>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</si>
  <si>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</si>
  <si>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</si>
  <si>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</si>
  <si>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</si>
  <si>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</si>
  <si>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</si>
  <si>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</si>
  <si>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</si>
  <si>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</si>
  <si>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</si>
  <si>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</si>
  <si>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</si>
  <si>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</si>
  <si>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</si>
  <si>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</si>
  <si>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</si>
  <si>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</si>
  <si>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</si>
  <si>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</si>
  <si>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</si>
  <si>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</si>
  <si>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</si>
  <si>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</si>
  <si>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</si>
  <si>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</si>
  <si>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</si>
  <si>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</si>
  <si>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</si>
  <si>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</si>
  <si>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</si>
  <si>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</si>
  <si>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</si>
  <si>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</si>
  <si>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</si>
  <si>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</si>
  <si>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</si>
  <si>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</si>
  <si>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</si>
  <si>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</si>
  <si>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</si>
  <si>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</si>
  <si>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</si>
  <si>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</si>
  <si>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</si>
  <si>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</si>
  <si>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</si>
  <si>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</si>
  <si>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</si>
  <si>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</si>
  <si>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</si>
  <si>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</si>
  <si>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</si>
  <si>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</si>
  <si>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</si>
  <si>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</si>
  <si>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</si>
  <si>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</si>
  <si>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</si>
  <si>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</si>
  <si>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</si>
  <si>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</si>
  <si>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</si>
  <si>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</si>
  <si>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</si>
  <si>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</si>
  <si>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</si>
  <si>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</si>
  <si>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</si>
  <si>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</si>
  <si>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</si>
  <si>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</si>
  <si>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</si>
  <si>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</si>
  <si>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</si>
  <si>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</si>
  <si>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</si>
  <si>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</si>
  <si>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</si>
  <si>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</si>
  <si>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</si>
  <si>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</si>
  <si>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</si>
  <si>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</si>
  <si>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</si>
  <si>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</si>
  <si>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</si>
  <si>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</si>
  <si>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</si>
  <si>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</si>
  <si>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</si>
  <si>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</si>
  <si>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</si>
  <si>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</si>
  <si>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</si>
  <si>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</si>
  <si>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</si>
  <si>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</si>
  <si>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</si>
  <si>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</si>
  <si>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</si>
  <si>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</si>
  <si>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</si>
  <si>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</si>
  <si>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</si>
  <si>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</si>
  <si>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</si>
  <si>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</si>
  <si>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</si>
  <si>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</si>
  <si>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</si>
  <si>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</si>
  <si>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</si>
  <si>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</si>
  <si>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</si>
  <si>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</si>
  <si>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</si>
  <si>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</si>
  <si>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</si>
  <si>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</si>
  <si>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</si>
  <si>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</si>
  <si>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</si>
  <si>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</si>
  <si>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</si>
  <si>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</si>
  <si>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</si>
  <si>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</si>
  <si>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</si>
  <si>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</si>
  <si>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</si>
  <si>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</si>
  <si>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</si>
  <si>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</si>
  <si>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</si>
  <si>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</si>
  <si>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</si>
  <si>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</si>
  <si>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</si>
  <si>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</si>
  <si>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</si>
  <si>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</si>
  <si>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</si>
  <si>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</si>
  <si>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</si>
  <si>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</si>
  <si>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</si>
  <si>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</si>
  <si>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</si>
  <si>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</si>
  <si>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</si>
  <si>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</si>
  <si>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</si>
  <si>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</si>
  <si>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</si>
  <si>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</si>
  <si>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</si>
  <si>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</si>
  <si>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</si>
  <si>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</si>
  <si>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</si>
  <si>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</si>
  <si>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</si>
  <si>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</si>
  <si>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</si>
  <si>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</si>
  <si>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</si>
  <si>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</si>
  <si>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</si>
  <si>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</si>
  <si>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</si>
  <si>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</si>
  <si>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</si>
  <si>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</si>
  <si>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</si>
  <si>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</si>
  <si>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</si>
  <si>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</si>
  <si>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</si>
  <si>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</si>
  <si>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</si>
  <si>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</si>
  <si>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</si>
  <si>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</si>
  <si>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</si>
  <si>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</si>
  <si>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</si>
  <si>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</si>
  <si>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</si>
  <si>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</si>
  <si>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</si>
  <si>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</si>
  <si>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</si>
  <si>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</si>
  <si>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</si>
  <si>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</si>
  <si>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</si>
  <si>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</si>
  <si>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</si>
  <si>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</si>
  <si>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</si>
  <si>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</si>
  <si>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</si>
  <si>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</si>
  <si>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</si>
  <si>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</si>
  <si>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</si>
  <si>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</si>
  <si>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</si>
  <si>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</si>
  <si>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</si>
  <si>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</si>
  <si>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</si>
  <si>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</si>
  <si>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</si>
  <si>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</si>
  <si>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</si>
  <si>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</si>
  <si>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</si>
  <si>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</si>
  <si>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</si>
  <si>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</si>
  <si>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</si>
  <si>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</si>
  <si>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</si>
  <si>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</si>
  <si>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</si>
  <si>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</si>
  <si>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</si>
  <si>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</si>
  <si>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</si>
  <si>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</si>
  <si>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</si>
  <si>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</si>
  <si>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</si>
  <si>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</si>
  <si>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</si>
  <si>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</si>
  <si>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</si>
  <si>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</si>
  <si>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</si>
  <si>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</si>
  <si>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</si>
  <si>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</si>
  <si>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</si>
  <si>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</si>
  <si>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</si>
  <si>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</si>
  <si>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</si>
  <si>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</si>
  <si>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</si>
  <si>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</si>
  <si>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</si>
  <si>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</si>
  <si>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</si>
  <si>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</si>
  <si>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</si>
  <si>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</si>
  <si>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</si>
  <si>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</si>
  <si>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</si>
  <si>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</si>
  <si>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</si>
  <si>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</si>
  <si>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</si>
  <si>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</si>
  <si>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</si>
  <si>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</si>
  <si>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</si>
  <si>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</si>
  <si>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</si>
  <si>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</si>
  <si>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</si>
  <si>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</si>
  <si>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</si>
  <si>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</si>
  <si>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</si>
  <si>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</si>
  <si>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</si>
  <si>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</si>
  <si>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</si>
  <si>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</si>
  <si>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</si>
  <si>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</si>
  <si>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</si>
  <si>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</si>
  <si>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</si>
  <si>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</si>
  <si>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</si>
  <si>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</si>
  <si>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</si>
  <si>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</si>
  <si>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</si>
  <si>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</si>
  <si>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</si>
  <si>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</si>
  <si>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</si>
  <si>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</si>
  <si>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</si>
  <si>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</si>
  <si>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</si>
  <si>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</si>
  <si>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</si>
  <si>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</si>
  <si>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</si>
  <si>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</si>
  <si>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</si>
  <si>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</si>
  <si>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</si>
  <si>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</si>
  <si>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</si>
  <si>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</si>
  <si>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</si>
  <si>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</si>
  <si>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</si>
  <si>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</si>
  <si>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</si>
  <si>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</si>
  <si>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</si>
  <si>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</si>
  <si>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</si>
  <si>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</si>
  <si>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</si>
  <si>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</si>
  <si>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</si>
  <si>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</si>
  <si>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</si>
  <si>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</si>
  <si>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</si>
  <si>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</si>
  <si>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</si>
  <si>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</si>
  <si>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</si>
  <si>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</si>
  <si>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</si>
  <si>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</si>
  <si>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</si>
  <si>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</si>
  <si>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</si>
  <si>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</si>
  <si>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</si>
  <si>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</si>
  <si>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</si>
  <si>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</si>
  <si>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</si>
  <si>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</si>
  <si>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</si>
  <si>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</si>
  <si>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</si>
  <si>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</si>
  <si>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</si>
  <si>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</si>
  <si>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</si>
  <si>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</si>
  <si>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</si>
  <si>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</si>
  <si>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</si>
  <si>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</si>
  <si>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</si>
  <si>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</si>
  <si>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</si>
  <si>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</si>
  <si>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</si>
  <si>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</si>
  <si>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</si>
  <si>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</si>
  <si>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</si>
  <si>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</si>
  <si>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</si>
  <si>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</si>
  <si>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</si>
  <si>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</si>
  <si>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</si>
  <si>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</si>
  <si>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</si>
  <si>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</si>
  <si>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</si>
  <si>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</si>
  <si>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</si>
  <si>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</si>
  <si>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</si>
  <si>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</si>
  <si>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</si>
  <si>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</si>
  <si>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</si>
  <si>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</si>
  <si>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</si>
  <si>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</si>
  <si>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</si>
  <si>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</si>
  <si>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</si>
  <si>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</si>
  <si>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</si>
  <si>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</si>
  <si>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</si>
  <si>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</si>
  <si>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</si>
  <si>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</si>
  <si>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</si>
  <si>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</si>
  <si>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</si>
  <si>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</si>
  <si>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</si>
  <si>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</si>
  <si>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</si>
  <si>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</si>
  <si>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</si>
  <si>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</si>
  <si>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</si>
  <si>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</si>
  <si>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</si>
  <si>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</si>
  <si>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</si>
  <si>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</si>
  <si>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</si>
  <si>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</si>
  <si>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</si>
  <si>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</si>
  <si>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</si>
  <si>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</si>
  <si>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</si>
  <si>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</si>
  <si>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</si>
  <si>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</si>
  <si>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</si>
  <si>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</si>
  <si>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</si>
  <si>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</si>
  <si>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</si>
  <si>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</si>
  <si>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</si>
  <si>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</si>
  <si>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</si>
  <si>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</si>
  <si>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</si>
  <si>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</si>
  <si>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</si>
  <si>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</si>
  <si>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</si>
  <si>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</si>
  <si>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</si>
  <si>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</si>
  <si>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</si>
  <si>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</si>
  <si>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</si>
  <si>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</si>
  <si>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</si>
  <si>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</si>
  <si>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</si>
  <si>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</si>
  <si>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</si>
  <si>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</si>
  <si>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</si>
  <si>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</si>
  <si>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</si>
  <si>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</si>
  <si>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</si>
  <si>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</si>
  <si>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</si>
  <si>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</si>
  <si>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</si>
  <si>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</si>
  <si>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</si>
  <si>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</si>
  <si>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</si>
  <si>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</si>
  <si>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</si>
  <si>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</si>
  <si>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</si>
  <si>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</si>
  <si>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</si>
  <si>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</si>
  <si>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</si>
  <si>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</si>
  <si>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</si>
  <si>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</si>
  <si>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</si>
  <si>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</si>
  <si>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</si>
  <si>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</si>
  <si>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</si>
  <si>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</si>
  <si>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</si>
  <si>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</si>
  <si>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</si>
  <si>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</si>
  <si>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</si>
  <si>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</si>
  <si>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</si>
  <si>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</si>
  <si>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</si>
  <si>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</si>
  <si>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</si>
  <si>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</si>
  <si>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</si>
  <si>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</si>
  <si>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</si>
  <si>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</si>
  <si>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</si>
  <si>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</si>
  <si>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</si>
  <si>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</si>
  <si>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</si>
  <si>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</si>
  <si>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</si>
  <si>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</si>
  <si>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</si>
  <si>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</si>
  <si>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</si>
  <si>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</si>
  <si>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</si>
  <si>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</si>
  <si>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</si>
  <si>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</si>
  <si>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</si>
  <si>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</si>
  <si>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</si>
  <si>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</si>
  <si>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</si>
  <si>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</si>
  <si>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</si>
  <si>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</si>
  <si>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</si>
  <si>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</si>
  <si>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</si>
  <si>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</si>
  <si>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</si>
  <si>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</si>
  <si>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</si>
  <si>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</si>
  <si>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</si>
  <si>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</si>
  <si>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</si>
  <si>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</si>
  <si>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</si>
  <si>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</si>
  <si>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</si>
  <si>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</si>
  <si>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</si>
  <si>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</si>
  <si>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</si>
  <si>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</si>
  <si>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</si>
  <si>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</si>
  <si>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</si>
  <si>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</si>
  <si>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</si>
  <si>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</si>
  <si>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</si>
  <si>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</si>
  <si>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</si>
  <si>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</si>
  <si>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</si>
  <si>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</si>
  <si>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</si>
  <si>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</si>
  <si>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</si>
  <si>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</si>
  <si>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</si>
  <si>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</si>
  <si>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</si>
  <si>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</si>
  <si>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</si>
  <si>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</si>
  <si>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</si>
  <si>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</si>
  <si>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</si>
  <si>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</si>
  <si>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</si>
  <si>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</si>
  <si>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</si>
  <si>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</si>
  <si>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</si>
  <si>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</si>
  <si>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</si>
  <si>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</si>
  <si>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</si>
  <si>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</si>
  <si>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</si>
  <si>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</si>
  <si>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</si>
  <si>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</si>
  <si>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</si>
  <si>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</si>
  <si>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</si>
  <si>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</si>
  <si>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</si>
  <si>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</si>
  <si>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</si>
  <si>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</si>
  <si>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</si>
  <si>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</si>
  <si>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</si>
  <si>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</si>
  <si>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</si>
  <si>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</si>
  <si>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</si>
  <si>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</si>
  <si>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</si>
  <si>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</si>
  <si>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</si>
  <si>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</si>
  <si>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</si>
  <si>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</si>
  <si>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</si>
  <si>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</si>
  <si>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</si>
  <si>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</si>
  <si>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</si>
  <si>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</si>
  <si>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</si>
  <si>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</si>
  <si>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</si>
  <si>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</si>
  <si>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</si>
  <si>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</si>
  <si>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</si>
  <si>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</si>
  <si>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</si>
  <si>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</si>
  <si>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</si>
  <si>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</si>
  <si>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</si>
  <si>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</si>
  <si>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</si>
  <si>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</si>
  <si>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</si>
  <si>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</si>
  <si>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</si>
  <si>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</si>
  <si>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</si>
  <si>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</si>
  <si>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</si>
  <si>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</si>
  <si>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</si>
  <si>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</si>
  <si>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</si>
  <si>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</si>
  <si>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</si>
  <si>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</si>
  <si>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</si>
  <si>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</si>
  <si>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</si>
  <si>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</si>
  <si>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</si>
  <si>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</si>
  <si>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</si>
  <si>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</si>
  <si>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</si>
  <si>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</si>
  <si>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</si>
  <si>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</si>
  <si>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</si>
  <si>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</si>
  <si>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</si>
  <si>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</si>
  <si>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</si>
  <si>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</si>
  <si>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</si>
  <si>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</si>
  <si>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</si>
  <si>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</si>
  <si>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</si>
  <si>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</si>
  <si>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</si>
  <si>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</si>
  <si>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</si>
  <si>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</si>
  <si>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</si>
  <si>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</si>
  <si>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</si>
  <si>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</si>
  <si>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</si>
  <si>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</si>
  <si>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</si>
  <si>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</si>
  <si>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</si>
  <si>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</si>
  <si>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</si>
  <si>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</si>
  <si>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</si>
  <si>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</si>
  <si>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</si>
  <si>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</si>
  <si>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</si>
  <si>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</si>
  <si>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</si>
  <si>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</si>
  <si>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</si>
  <si>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</si>
  <si>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</si>
  <si>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</si>
  <si>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</si>
  <si>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</si>
  <si>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</si>
  <si>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</si>
  <si>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</si>
  <si>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</si>
  <si>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</si>
  <si>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</si>
  <si>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</si>
  <si>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</si>
  <si>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</si>
  <si>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</si>
  <si>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</si>
  <si>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</si>
  <si>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</si>
  <si>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</si>
  <si>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</si>
  <si>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</si>
  <si>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</si>
  <si>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</si>
  <si>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</si>
  <si>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</si>
  <si>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</si>
  <si>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</si>
  <si>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</si>
  <si>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</si>
  <si>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</si>
  <si>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</si>
  <si>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</si>
  <si>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</si>
  <si>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</si>
  <si>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</si>
  <si>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</si>
  <si>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</si>
  <si>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</si>
  <si>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</si>
  <si>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</si>
  <si>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</si>
  <si>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</si>
  <si>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</si>
  <si>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</si>
  <si>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</si>
  <si>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</si>
  <si>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</si>
  <si>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</si>
  <si>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</si>
  <si>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</si>
  <si>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</si>
  <si>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</si>
  <si>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</si>
  <si>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</si>
  <si>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</si>
  <si>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</si>
  <si>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</si>
  <si>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</si>
  <si>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</si>
  <si>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</si>
  <si>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</si>
  <si>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</si>
  <si>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</si>
  <si>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</si>
  <si>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</si>
  <si>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</si>
  <si>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</si>
  <si>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</si>
  <si>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</si>
  <si>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</si>
  <si>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</si>
  <si>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</si>
  <si>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</si>
  <si>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</si>
  <si>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</si>
  <si>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</si>
  <si>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</si>
  <si>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</si>
  <si>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</si>
  <si>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</si>
  <si>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</si>
  <si>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</si>
  <si>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</si>
  <si>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</si>
  <si>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</si>
  <si>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</si>
  <si>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</si>
  <si>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</si>
  <si>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</si>
  <si>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</si>
  <si>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</si>
  <si>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</si>
  <si>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</si>
  <si>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</si>
  <si>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</si>
  <si>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</si>
  <si>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</si>
  <si>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</si>
  <si>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</si>
  <si>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</si>
  <si>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</si>
  <si>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</si>
  <si>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</si>
  <si>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</si>
  <si>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</si>
  <si>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</si>
  <si>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</si>
  <si>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</si>
  <si>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</si>
  <si>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</si>
  <si>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</si>
  <si>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</si>
  <si>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</si>
  <si>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</si>
  <si>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</si>
  <si>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</si>
  <si>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</si>
  <si>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</si>
  <si>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</si>
  <si>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</si>
  <si>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</si>
  <si>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</si>
  <si>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</si>
  <si>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</si>
  <si>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</si>
  <si>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</si>
  <si>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</si>
  <si>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</si>
  <si>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</si>
  <si>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</si>
  <si>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</si>
  <si>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</si>
  <si>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</si>
  <si>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</si>
  <si>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</si>
  <si>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</si>
  <si>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</si>
  <si>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</si>
  <si>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</si>
  <si>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</si>
  <si>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</si>
  <si>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</si>
  <si>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</si>
  <si>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</si>
  <si>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</si>
  <si>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</si>
  <si>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</si>
  <si>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</si>
  <si>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</si>
  <si>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</si>
  <si>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</si>
  <si>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</si>
  <si>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</si>
  <si>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</si>
  <si>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</si>
  <si>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</si>
  <si>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</si>
  <si>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</si>
  <si>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</si>
  <si>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</si>
  <si>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</si>
  <si>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</si>
  <si>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</si>
  <si>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</si>
  <si>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</si>
  <si>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</si>
  <si>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</si>
  <si>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</si>
  <si>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</si>
  <si>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</si>
  <si>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</si>
  <si>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</si>
  <si>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</si>
  <si>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</si>
  <si>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</si>
  <si>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</si>
  <si>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</si>
  <si>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</si>
  <si>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</si>
  <si>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</si>
  <si>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</si>
  <si>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</si>
  <si>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</si>
  <si>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</si>
  <si>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</si>
  <si>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</si>
  <si>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</si>
  <si>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</si>
  <si>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</si>
  <si>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</si>
  <si>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</si>
  <si>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</si>
  <si>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</si>
  <si>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</si>
  <si>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</si>
  <si>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</si>
  <si>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</si>
  <si>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</si>
  <si>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</si>
  <si>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</si>
  <si>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</si>
  <si>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</si>
  <si>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</si>
  <si>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</si>
  <si>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</si>
  <si>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</si>
  <si>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</si>
  <si>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</si>
  <si>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</si>
  <si>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</si>
  <si>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</si>
  <si>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</si>
  <si>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</si>
  <si>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</si>
  <si>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</si>
  <si>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</si>
  <si>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</si>
  <si>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</si>
  <si>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</si>
  <si>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</si>
  <si>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</si>
  <si>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</si>
  <si>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</si>
  <si>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</si>
  <si>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</si>
  <si>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</si>
  <si>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</si>
  <si>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</si>
  <si>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</si>
  <si>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</si>
  <si>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</si>
  <si>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</si>
  <si>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</si>
  <si>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</si>
  <si>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</si>
  <si>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</si>
  <si>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</si>
  <si>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</si>
  <si>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</si>
  <si>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</si>
  <si>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</si>
  <si>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</si>
  <si>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</si>
  <si>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</si>
  <si>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</si>
  <si>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</si>
  <si>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</si>
  <si>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</si>
  <si>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</si>
  <si>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</si>
  <si>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</si>
  <si>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</si>
  <si>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</si>
  <si>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</si>
  <si>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</si>
  <si>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</si>
  <si>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</si>
  <si>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</si>
  <si>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</si>
  <si>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</si>
  <si>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</si>
  <si>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</si>
  <si>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</si>
  <si>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</si>
  <si>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</si>
  <si>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</si>
  <si>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</si>
  <si>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</si>
  <si>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</si>
  <si>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</si>
  <si>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</si>
  <si>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</si>
  <si>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</si>
  <si>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</si>
  <si>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</si>
  <si>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</si>
  <si>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</si>
  <si>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</si>
  <si>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</si>
  <si>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</si>
  <si>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</si>
  <si>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</si>
  <si>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</si>
  <si>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</si>
  <si>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</si>
  <si>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</si>
  <si>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</si>
  <si>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</si>
  <si>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</si>
  <si>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</si>
  <si>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</si>
  <si>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</si>
  <si>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</si>
  <si>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</si>
  <si>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</si>
  <si>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</si>
  <si>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</si>
  <si>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</si>
  <si>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</si>
  <si>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</si>
  <si>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</si>
  <si>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</si>
  <si>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</si>
  <si>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</si>
  <si>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</si>
  <si>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</si>
  <si>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</si>
  <si>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</si>
  <si>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</si>
  <si>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</si>
  <si>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</si>
  <si>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</si>
  <si>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</si>
  <si>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</si>
  <si>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</si>
  <si>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</si>
  <si>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</si>
  <si>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</si>
  <si>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</si>
  <si>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</si>
  <si>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</si>
  <si>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</si>
  <si>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</si>
  <si>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</si>
  <si>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</si>
  <si>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</si>
  <si>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</si>
  <si>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</si>
  <si>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</si>
  <si>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</si>
  <si>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</si>
  <si>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</si>
  <si>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</si>
  <si>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</si>
  <si>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</si>
  <si>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</si>
  <si>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</si>
  <si>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</si>
  <si>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</si>
  <si>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</si>
  <si>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</si>
  <si>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</si>
  <si>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</si>
  <si>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</si>
  <si>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</si>
  <si>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</si>
  <si>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</si>
  <si>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</si>
  <si>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</si>
  <si>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</si>
  <si>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</si>
  <si>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</si>
  <si>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</si>
  <si>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</si>
  <si>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</si>
  <si>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</si>
  <si>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</si>
  <si>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</si>
  <si>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</si>
  <si>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</si>
  <si>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</si>
  <si>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</si>
  <si>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</si>
  <si>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</si>
  <si>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</si>
  <si>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</si>
  <si>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</si>
  <si>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</si>
  <si>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</si>
  <si>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</si>
  <si>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</si>
  <si>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</si>
  <si>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</si>
  <si>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</si>
  <si>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</si>
  <si>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</si>
  <si>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</si>
  <si>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</si>
  <si>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</si>
  <si>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</si>
  <si>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</si>
  <si>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</si>
  <si>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</si>
  <si>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</si>
  <si>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</si>
  <si>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</si>
  <si>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</si>
  <si>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</si>
  <si>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</si>
  <si>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</si>
  <si>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</si>
  <si>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</si>
  <si>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</si>
  <si>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</si>
  <si>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</si>
  <si>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</si>
  <si>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</si>
  <si>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</si>
  <si>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</si>
  <si>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</si>
  <si>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</si>
  <si>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</si>
  <si>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</si>
  <si>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</si>
  <si>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</si>
  <si>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</si>
  <si>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</si>
  <si>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</si>
  <si>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</si>
  <si>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</si>
  <si>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</si>
  <si>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</si>
  <si>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</si>
  <si>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</si>
  <si>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</si>
  <si>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</si>
  <si>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</si>
  <si>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</si>
  <si>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</si>
  <si>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</si>
  <si>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</si>
  <si>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</si>
  <si>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</si>
  <si>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</si>
  <si>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</si>
  <si>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</si>
  <si>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</si>
  <si>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</si>
  <si>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</si>
  <si>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</si>
  <si>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</si>
  <si>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</si>
  <si>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</si>
  <si>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</si>
  <si>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</si>
  <si>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</si>
  <si>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</si>
  <si>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</si>
  <si>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</si>
  <si>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</si>
  <si>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</si>
  <si>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</si>
  <si>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</si>
  <si>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</si>
  <si>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</si>
  <si>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</si>
  <si>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</si>
  <si>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</si>
  <si>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</si>
  <si>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</si>
  <si>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</si>
  <si>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</si>
  <si>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</si>
  <si>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</si>
  <si>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</si>
  <si>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</si>
  <si>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</si>
  <si>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</si>
  <si>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</si>
  <si>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</si>
  <si>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</si>
  <si>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</si>
  <si>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</si>
  <si>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</si>
  <si>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</si>
  <si>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</si>
  <si>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</si>
  <si>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</si>
  <si>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</si>
  <si>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</si>
  <si>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</si>
  <si>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</si>
  <si>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</si>
  <si>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</si>
  <si>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</si>
  <si>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</si>
  <si>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</si>
  <si>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</si>
  <si>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</si>
  <si>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</si>
  <si>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</si>
  <si>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</si>
  <si>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</si>
  <si>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</si>
  <si>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</si>
  <si>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</si>
  <si>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</si>
  <si>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</si>
  <si>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</si>
  <si>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</si>
  <si>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</si>
  <si>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</si>
  <si>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</si>
  <si>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</si>
  <si>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</si>
  <si>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</si>
  <si>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</si>
  <si>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</si>
  <si>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</si>
  <si>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</si>
  <si>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</si>
  <si>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</si>
  <si>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</si>
  <si>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</si>
  <si>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</si>
  <si>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</si>
  <si>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</si>
  <si>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</si>
  <si>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</si>
  <si>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</si>
  <si>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</si>
  <si>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</si>
  <si>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</si>
  <si>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</si>
  <si>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</si>
  <si>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</si>
  <si>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</si>
  <si>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</si>
  <si>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</si>
  <si>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</si>
  <si>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</si>
  <si>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</si>
  <si>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</si>
  <si>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</si>
  <si>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</si>
  <si>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</si>
  <si>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</si>
  <si>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</si>
  <si>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</si>
  <si>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</si>
  <si>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</si>
  <si>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</si>
  <si>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</si>
  <si>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</si>
  <si>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</si>
  <si>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</si>
  <si>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</si>
  <si>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</si>
  <si>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</si>
  <si>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</si>
  <si>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</si>
  <si>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</si>
  <si>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</si>
  <si>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</si>
  <si>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</si>
  <si>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</si>
  <si>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</si>
  <si>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</si>
  <si>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</si>
  <si>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</si>
  <si>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</si>
  <si>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</si>
  <si>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</si>
  <si>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</si>
  <si>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</si>
  <si>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</si>
  <si>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</si>
  <si>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</si>
  <si>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</si>
  <si>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</si>
  <si>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</si>
  <si>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</si>
  <si>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</si>
  <si>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</si>
  <si>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</si>
  <si>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</si>
  <si>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</si>
  <si>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</si>
  <si>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</si>
  <si>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</si>
  <si>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</si>
  <si>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</si>
  <si>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</si>
  <si>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</si>
  <si>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</si>
  <si>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</si>
  <si>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</si>
  <si>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</si>
  <si>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</si>
  <si>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</si>
  <si>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</si>
  <si>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</si>
  <si>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</si>
  <si>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</si>
  <si>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</si>
  <si>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</si>
  <si>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</si>
  <si>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</si>
  <si>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</si>
  <si>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</si>
  <si>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</si>
  <si>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</si>
  <si>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</si>
  <si>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</si>
  <si>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</si>
  <si>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</si>
  <si>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</si>
  <si>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</si>
  <si>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</si>
  <si>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</si>
  <si>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</si>
  <si>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</si>
  <si>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</si>
  <si>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</si>
  <si>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</si>
  <si>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</si>
  <si>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</si>
  <si>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</si>
  <si>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</si>
  <si>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</si>
  <si>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</si>
  <si>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</si>
  <si>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</si>
  <si>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</si>
  <si>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</si>
  <si>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</si>
  <si>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</si>
  <si>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</si>
  <si>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</si>
  <si>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</si>
  <si>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</si>
  <si>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</si>
  <si>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</si>
  <si>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</si>
  <si>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</si>
  <si>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</si>
  <si>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</si>
  <si>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</si>
  <si>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</si>
  <si>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</si>
  <si>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</si>
  <si>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</si>
  <si>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</si>
  <si>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</si>
  <si>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</si>
  <si>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</si>
  <si>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</si>
  <si>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</si>
  <si>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</si>
  <si>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</si>
  <si>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</si>
  <si>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</si>
  <si>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</si>
  <si>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</si>
  <si>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</si>
  <si>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</si>
  <si>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</si>
  <si>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</si>
  <si>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</si>
  <si>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</si>
  <si>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</si>
  <si>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</si>
  <si>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</si>
  <si>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</si>
  <si>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</si>
  <si>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</si>
  <si>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</si>
  <si>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</si>
  <si>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</si>
  <si>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</si>
  <si>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</si>
  <si>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</si>
  <si>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</si>
  <si>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</si>
  <si>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</si>
  <si>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</si>
  <si>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</si>
  <si>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</si>
  <si>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</si>
  <si>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</si>
  <si>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</si>
  <si>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</si>
  <si>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</si>
  <si>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</si>
  <si>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</si>
  <si>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</si>
  <si>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</si>
  <si>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</si>
  <si>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</si>
  <si>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</si>
  <si>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</si>
  <si>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</si>
  <si>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</si>
  <si>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</si>
  <si>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</si>
  <si>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</si>
  <si>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</si>
  <si>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</si>
  <si>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</si>
  <si>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</si>
  <si>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</si>
  <si>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</si>
  <si>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</si>
  <si>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</si>
  <si>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</si>
  <si>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</si>
  <si>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</si>
  <si>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</si>
  <si>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</si>
  <si>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</si>
  <si>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</si>
  <si>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</si>
  <si>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</si>
  <si>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</si>
  <si>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</si>
  <si>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</si>
  <si>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</si>
  <si>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</si>
  <si>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</si>
  <si>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</si>
  <si>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</si>
  <si>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</si>
  <si>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</si>
  <si>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</si>
  <si>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</si>
  <si>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</si>
  <si>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</si>
  <si>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</si>
  <si>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</si>
  <si>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</si>
  <si>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</si>
  <si>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</si>
  <si>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</si>
  <si>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</si>
  <si>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</si>
  <si>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</si>
  <si>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</si>
  <si>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</si>
  <si>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</si>
  <si>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</si>
  <si>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</si>
  <si>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</si>
  <si>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</si>
  <si>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</si>
  <si>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</si>
  <si>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</si>
  <si>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</si>
  <si>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</si>
  <si>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</si>
  <si>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</si>
  <si>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</si>
  <si>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</si>
  <si>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</si>
  <si>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</si>
  <si>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</si>
  <si>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</si>
  <si>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</si>
  <si>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</si>
  <si>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</si>
  <si>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</si>
  <si>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</si>
  <si>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</si>
  <si>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</si>
  <si>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</si>
  <si>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</si>
  <si>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</si>
  <si>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</si>
  <si>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</si>
  <si>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</si>
  <si>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</si>
  <si>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</si>
  <si>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</si>
  <si>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</si>
  <si>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</si>
  <si>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</si>
  <si>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</si>
  <si>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</si>
  <si>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</si>
  <si>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</si>
  <si>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</si>
  <si>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</si>
  <si>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</si>
  <si>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</si>
  <si>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</si>
  <si>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</si>
  <si>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</si>
  <si>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</si>
  <si>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</si>
  <si>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</si>
  <si>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</si>
  <si>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</si>
  <si>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</si>
  <si>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</si>
  <si>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</si>
  <si>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</si>
  <si>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</si>
  <si>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</si>
  <si>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</si>
  <si>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</si>
  <si>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</si>
  <si>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</si>
  <si>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</si>
  <si>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</si>
  <si>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</si>
  <si>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</si>
  <si>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</si>
  <si>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</si>
  <si>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</si>
  <si>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</si>
  <si>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</si>
  <si>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</si>
  <si>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</si>
  <si>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</si>
  <si>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</si>
  <si>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</si>
  <si>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</si>
  <si>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</si>
  <si>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</si>
  <si>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</si>
  <si>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</si>
  <si>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</si>
  <si>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</si>
  <si>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</si>
  <si>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</si>
  <si>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</si>
  <si>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</si>
  <si>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</si>
  <si>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</si>
  <si>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</si>
  <si>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</si>
  <si>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</si>
  <si>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</si>
  <si>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</si>
  <si>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</si>
  <si>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</si>
  <si>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</si>
  <si>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</si>
  <si>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</si>
  <si>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</si>
  <si>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</si>
  <si>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</si>
  <si>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</si>
  <si>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</si>
  <si>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</si>
  <si>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</si>
  <si>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</si>
  <si>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</si>
  <si>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</si>
  <si>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</si>
  <si>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</si>
  <si>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</si>
  <si>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</si>
  <si>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</si>
  <si>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</si>
  <si>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</si>
  <si>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</si>
  <si>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</si>
  <si>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</si>
  <si>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</si>
  <si>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</si>
  <si>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</si>
  <si>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</si>
  <si>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</si>
  <si>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</si>
  <si>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</si>
  <si>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</si>
  <si>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</si>
  <si>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</si>
  <si>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</si>
  <si>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</si>
  <si>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</si>
  <si>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</si>
  <si>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</si>
  <si>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</si>
  <si>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</si>
  <si>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</si>
  <si>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</si>
  <si>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</si>
  <si>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</si>
  <si>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</si>
  <si>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</si>
  <si>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</si>
  <si>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</si>
  <si>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</si>
  <si>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</si>
  <si>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</si>
  <si>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</si>
  <si>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</si>
  <si>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</si>
  <si>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</si>
  <si>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</si>
  <si>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</si>
  <si>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</si>
  <si>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</si>
  <si>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</si>
  <si>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</si>
  <si>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</si>
  <si>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</si>
  <si>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</si>
  <si>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</si>
  <si>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</si>
  <si>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</si>
  <si>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</si>
  <si>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</si>
  <si>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</si>
  <si>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</si>
  <si>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</si>
  <si>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</si>
  <si>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</si>
  <si>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</si>
  <si>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</si>
  <si>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</si>
  <si>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</si>
  <si>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</si>
  <si>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</si>
  <si>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</si>
  <si>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</si>
  <si>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</si>
  <si>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</si>
  <si>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</si>
  <si>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</si>
  <si>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</si>
  <si>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</si>
  <si>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</si>
  <si>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</si>
  <si>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</si>
  <si>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</si>
  <si>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</si>
  <si>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</si>
  <si>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</si>
  <si>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</si>
  <si>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</si>
  <si>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</si>
  <si>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</si>
  <si>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</si>
  <si>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</si>
  <si>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</si>
  <si>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</si>
  <si>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</si>
  <si>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</si>
  <si>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</si>
  <si>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</si>
  <si>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</si>
  <si>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</si>
  <si>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</si>
  <si>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</si>
  <si>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</si>
  <si>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</si>
  <si>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</si>
  <si>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</si>
  <si>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</si>
  <si>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</si>
  <si>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</si>
  <si>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</si>
  <si>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</si>
  <si>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</si>
  <si>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</si>
  <si>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</si>
  <si>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</si>
  <si>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</si>
  <si>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</si>
  <si>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</si>
  <si>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</si>
  <si>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</si>
  <si>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</si>
  <si>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</si>
  <si>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</si>
  <si>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</si>
  <si>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</si>
  <si>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</si>
  <si>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</si>
  <si>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</si>
  <si>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</si>
  <si>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</si>
  <si>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</si>
  <si>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</si>
  <si>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</si>
  <si>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</si>
  <si>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</si>
  <si>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</si>
  <si>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</si>
  <si>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</si>
  <si>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</si>
  <si>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</si>
  <si>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</si>
  <si>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</si>
  <si>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</si>
  <si>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</si>
  <si>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</si>
  <si>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</si>
  <si>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</si>
  <si>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</si>
  <si>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</si>
  <si>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</si>
  <si>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</si>
  <si>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</si>
  <si>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</si>
  <si>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</si>
  <si>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</si>
  <si>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</si>
  <si>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</si>
  <si>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</si>
  <si>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</si>
  <si>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</si>
  <si>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</si>
  <si>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</si>
  <si>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</si>
  <si>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</si>
  <si>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</si>
  <si>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</si>
  <si>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</si>
  <si>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</si>
  <si>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</si>
  <si>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</si>
  <si>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</si>
  <si>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</si>
  <si>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</si>
  <si>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</si>
  <si>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</si>
  <si>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</si>
  <si>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</si>
  <si>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</si>
  <si>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</si>
  <si>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</si>
  <si>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</si>
  <si>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</si>
  <si>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</si>
  <si>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</si>
  <si>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</si>
  <si>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</si>
  <si>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</si>
  <si>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</si>
  <si>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</si>
  <si>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</si>
  <si>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</si>
  <si>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</si>
  <si>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</si>
  <si>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</si>
  <si>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</si>
  <si>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</si>
  <si>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</si>
  <si>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</si>
  <si>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</si>
  <si>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</si>
  <si>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</si>
  <si>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</si>
  <si>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</si>
  <si>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</si>
  <si>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</si>
  <si>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</si>
  <si>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</si>
  <si>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</si>
  <si>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</si>
  <si>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</si>
  <si>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</si>
  <si>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</si>
  <si>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</si>
  <si>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</si>
  <si>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</si>
  <si>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</si>
  <si>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</si>
  <si>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</si>
  <si>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</si>
  <si>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</si>
  <si>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</si>
  <si>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</si>
  <si>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</si>
  <si>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</si>
  <si>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</si>
  <si>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</si>
  <si>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</si>
  <si>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</si>
  <si>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</si>
  <si>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</si>
  <si>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</si>
  <si>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</si>
  <si>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</si>
  <si>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</si>
  <si>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</si>
  <si>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</si>
  <si>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</si>
  <si>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</si>
  <si>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</si>
  <si>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</si>
  <si>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</si>
  <si>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</si>
  <si>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</si>
  <si>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</si>
  <si>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</si>
  <si>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</si>
  <si>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</si>
  <si>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</si>
  <si>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</si>
  <si>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</si>
  <si>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</si>
  <si>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</si>
  <si>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</si>
  <si>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</si>
  <si>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</si>
  <si>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</si>
  <si>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</si>
  <si>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</si>
  <si>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</si>
  <si>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</si>
  <si>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</si>
  <si>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</si>
  <si>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</si>
  <si>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</si>
  <si>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</si>
  <si>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</si>
  <si>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</si>
  <si>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</si>
  <si>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</si>
  <si>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</si>
  <si>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</si>
  <si>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</si>
  <si>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</si>
  <si>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</si>
  <si>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</si>
  <si>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</si>
  <si>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</si>
  <si>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</si>
  <si>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</si>
  <si>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</si>
  <si>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</si>
  <si>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</si>
  <si>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</si>
  <si>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</si>
  <si>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</si>
  <si>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</si>
  <si>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</si>
  <si>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</si>
  <si>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</si>
  <si>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</si>
  <si>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</si>
  <si>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</si>
  <si>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</si>
  <si>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</si>
  <si>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</si>
  <si>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</si>
  <si>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</si>
  <si>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</si>
  <si>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</si>
  <si>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</si>
  <si>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</si>
  <si>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</si>
  <si>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</si>
  <si>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</si>
  <si>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</si>
  <si>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</si>
  <si>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</si>
  <si>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</si>
  <si>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</si>
  <si>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</si>
  <si>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</si>
  <si>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</si>
  <si>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</si>
  <si>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</si>
  <si>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</si>
  <si>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</si>
  <si>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</si>
  <si>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</si>
  <si>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</si>
  <si>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</si>
  <si>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</si>
  <si>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</si>
  <si>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</si>
  <si>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</si>
  <si>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</si>
  <si>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</si>
  <si>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</si>
  <si>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</si>
  <si>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</si>
  <si>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</si>
  <si>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</si>
  <si>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</si>
  <si>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</si>
  <si>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</si>
  <si>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</si>
  <si>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</si>
  <si>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</si>
  <si>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</si>
  <si>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</si>
  <si>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</si>
  <si>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</si>
  <si>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</si>
  <si>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</si>
  <si>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</si>
  <si>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</si>
  <si>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</si>
  <si>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</si>
  <si>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</si>
  <si>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</si>
  <si>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</si>
  <si>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</si>
  <si>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</si>
  <si>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</si>
  <si>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</si>
  <si>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</si>
  <si>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</si>
  <si>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</si>
  <si>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</si>
  <si>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</si>
  <si>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</si>
  <si>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</si>
  <si>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</si>
  <si>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</si>
  <si>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</si>
  <si>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</si>
  <si>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</si>
  <si>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</si>
  <si>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</si>
  <si>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</si>
  <si>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</si>
  <si>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</si>
  <si>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</si>
  <si>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</si>
  <si>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</si>
  <si>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</si>
  <si>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</si>
  <si>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</si>
  <si>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</si>
  <si>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</si>
  <si>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</si>
  <si>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</si>
  <si>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</si>
  <si>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</si>
  <si>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</si>
  <si>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</si>
  <si>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</si>
  <si>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</si>
  <si>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</si>
  <si>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</si>
  <si>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</si>
  <si>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</si>
  <si>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</si>
  <si>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</si>
  <si>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</si>
  <si>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</si>
  <si>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</si>
  <si>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</si>
  <si>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</si>
  <si>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</si>
  <si>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</si>
  <si>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</si>
  <si>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</si>
  <si>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</si>
  <si>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</si>
  <si>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</si>
  <si>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</si>
  <si>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</si>
  <si>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</si>
  <si>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</si>
  <si>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</si>
  <si>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</si>
  <si>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</si>
  <si>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</si>
  <si>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</si>
  <si>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</si>
  <si>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</si>
  <si>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</si>
  <si>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</si>
  <si>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</si>
  <si>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</si>
  <si>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</si>
  <si>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</si>
  <si>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</si>
  <si>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</si>
  <si>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</si>
  <si>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</si>
  <si>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</si>
  <si>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</si>
  <si>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</si>
  <si>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</si>
  <si>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</si>
  <si>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</si>
  <si>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</si>
  <si>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</si>
  <si>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</si>
  <si>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</si>
  <si>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</si>
  <si>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</si>
  <si>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</si>
  <si>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</si>
  <si>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</si>
  <si>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</si>
  <si>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</si>
  <si>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</si>
  <si>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</si>
  <si>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</si>
  <si>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</si>
  <si>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</si>
  <si>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</si>
  <si>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</si>
  <si>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</si>
  <si>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</si>
  <si>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</si>
  <si>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</si>
  <si>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</si>
  <si>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</si>
  <si>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</si>
  <si>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</si>
  <si>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</si>
  <si>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</si>
  <si>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</si>
  <si>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</si>
  <si>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</si>
  <si>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</si>
  <si>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</si>
  <si>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</si>
  <si>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</si>
  <si>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</si>
  <si>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</si>
  <si>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</si>
  <si>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</si>
  <si>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</si>
  <si>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</si>
  <si>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</si>
  <si>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</si>
  <si>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</si>
  <si>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</si>
  <si>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</si>
  <si>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</si>
  <si>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</si>
  <si>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</si>
  <si>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</si>
  <si>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</si>
  <si>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</si>
  <si>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</si>
  <si>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</si>
  <si>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</si>
  <si>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</si>
  <si>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</si>
  <si>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</si>
  <si>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</si>
  <si>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</si>
  <si>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</si>
  <si>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</si>
  <si>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</si>
  <si>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</si>
  <si>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</si>
  <si>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</si>
  <si>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</si>
  <si>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</si>
  <si>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</si>
  <si>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</si>
  <si>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</si>
  <si>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</si>
  <si>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</si>
  <si>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</si>
  <si>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</si>
  <si>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</si>
  <si>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</si>
  <si>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</si>
  <si>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</si>
  <si>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</si>
  <si>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</si>
  <si>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</si>
  <si>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</si>
  <si>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</si>
  <si>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</si>
  <si>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</si>
  <si>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</si>
  <si>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</si>
  <si>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</si>
  <si>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</si>
  <si>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</si>
  <si>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</si>
  <si>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</si>
  <si>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</si>
  <si>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</si>
  <si>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</si>
  <si>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</si>
  <si>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</si>
  <si>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</si>
  <si>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</si>
  <si>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</si>
  <si>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</si>
  <si>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</si>
  <si>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</si>
  <si>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</si>
  <si>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</si>
  <si>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</si>
  <si>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</si>
  <si>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</si>
  <si>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</si>
  <si>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</si>
  <si>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</si>
  <si>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</si>
  <si>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</si>
  <si>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</si>
  <si>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</si>
  <si>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</si>
  <si>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</si>
  <si>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</si>
  <si>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</si>
  <si>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</si>
  <si>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</si>
  <si>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</si>
  <si>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</si>
  <si>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</si>
  <si>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</si>
  <si>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</si>
  <si>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</si>
  <si>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</si>
  <si>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</si>
  <si>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</si>
  <si>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</si>
  <si>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</si>
  <si>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</si>
  <si>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</si>
  <si>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</si>
  <si>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</si>
  <si>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</si>
  <si>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</si>
  <si>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</si>
  <si>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</si>
  <si>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</si>
  <si>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</si>
  <si>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</si>
  <si>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</si>
  <si>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</si>
  <si>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</si>
  <si>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</si>
  <si>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</si>
  <si>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</si>
  <si>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</si>
  <si>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</si>
  <si>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</si>
  <si>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</si>
  <si>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</si>
  <si>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</si>
  <si>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</si>
  <si>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</si>
  <si>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</si>
  <si>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</si>
  <si>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</si>
  <si>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</si>
  <si>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</si>
  <si>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</si>
  <si>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</si>
  <si>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</si>
  <si>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</si>
  <si>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</si>
  <si>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</si>
  <si>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</si>
  <si>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</si>
  <si>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</si>
  <si>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</si>
  <si>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</si>
  <si>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</si>
  <si>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</si>
  <si>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</si>
  <si>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</si>
  <si>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</si>
  <si>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</si>
  <si>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</si>
  <si>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</si>
  <si>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</si>
  <si>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</si>
  <si>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</si>
  <si>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</si>
  <si>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</si>
  <si>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</si>
  <si>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</si>
  <si>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</si>
  <si>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</si>
  <si>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</si>
  <si>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</si>
  <si>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</si>
  <si>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</si>
  <si>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</si>
  <si>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</si>
  <si>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</si>
  <si>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</si>
  <si>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</si>
  <si>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</si>
  <si>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</si>
  <si>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</si>
  <si>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</si>
  <si>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</si>
  <si>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</si>
  <si>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</si>
  <si>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</si>
  <si>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</si>
  <si>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</si>
  <si>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</si>
  <si>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</si>
  <si>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</si>
  <si>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</si>
  <si>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</si>
  <si>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</si>
  <si>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</si>
  <si>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</si>
  <si>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</si>
  <si>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</si>
  <si>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</si>
  <si>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</si>
  <si>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</si>
  <si>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</si>
  <si>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</si>
  <si>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</si>
  <si>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</si>
  <si>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</si>
  <si>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</si>
  <si>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</si>
  <si>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</si>
  <si>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</si>
  <si>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</si>
  <si>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</si>
  <si>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</si>
  <si>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</si>
  <si>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</si>
  <si>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</si>
  <si>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</si>
  <si>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</si>
  <si>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</si>
  <si>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</si>
  <si>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</si>
  <si>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</si>
  <si>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</si>
  <si>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</si>
  <si>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</si>
  <si>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</si>
  <si>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</si>
  <si>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</si>
  <si>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</si>
  <si>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</si>
  <si>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</si>
  <si>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</si>
  <si>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</si>
  <si>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</si>
  <si>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</si>
  <si>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</si>
  <si>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</si>
  <si>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</si>
  <si>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</si>
  <si>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</si>
  <si>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</si>
  <si>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</si>
  <si>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</si>
  <si>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</si>
  <si>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</si>
  <si>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</si>
  <si>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</si>
  <si>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</si>
  <si>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</si>
  <si>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</si>
  <si>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</si>
  <si>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</si>
  <si>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</si>
  <si>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</si>
  <si>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</si>
  <si>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</si>
  <si>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</si>
  <si>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</si>
  <si>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</si>
  <si>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</si>
  <si>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</si>
  <si>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</si>
  <si>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</si>
  <si>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</si>
  <si>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</si>
  <si>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</si>
  <si>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</si>
  <si>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</si>
  <si>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</si>
  <si>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</si>
  <si>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</si>
  <si>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</si>
  <si>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</si>
  <si>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</si>
  <si>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</si>
  <si>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</si>
  <si>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</si>
  <si>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</si>
  <si>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</si>
  <si>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</si>
  <si>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</si>
  <si>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</si>
  <si>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</si>
  <si>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</si>
  <si>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</si>
  <si>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</si>
  <si>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</si>
  <si>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</si>
  <si>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</si>
  <si>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</si>
  <si>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</si>
  <si>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</si>
  <si>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</si>
  <si>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</si>
  <si>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</si>
  <si>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</si>
  <si>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</si>
  <si>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</si>
  <si>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</si>
  <si>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</si>
  <si>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</si>
  <si>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</si>
  <si>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</si>
  <si>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</si>
  <si>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</si>
  <si>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</si>
  <si>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</si>
  <si>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</si>
  <si>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</si>
  <si>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</si>
  <si>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</si>
  <si>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</si>
  <si>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</si>
  <si>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</si>
  <si>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</si>
  <si>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</si>
  <si>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</si>
  <si>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</si>
  <si>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</si>
  <si>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</si>
  <si>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</si>
  <si>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</si>
  <si>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</si>
  <si>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</si>
  <si>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</si>
  <si>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</si>
  <si>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</si>
  <si>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</si>
  <si>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</si>
  <si>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</si>
  <si>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</si>
  <si>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</si>
  <si>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</si>
  <si>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</si>
  <si>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</si>
  <si>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</si>
  <si>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</si>
  <si>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</si>
  <si>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</si>
  <si>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</si>
  <si>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</si>
  <si>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</si>
  <si>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</si>
  <si>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</si>
  <si>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</si>
  <si>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</si>
  <si>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</si>
  <si>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</si>
  <si>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</si>
  <si>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</si>
  <si>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</si>
  <si>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</si>
  <si>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</si>
  <si>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</si>
  <si>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</si>
  <si>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</si>
  <si>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</si>
  <si>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</si>
  <si>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</si>
  <si>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</si>
  <si>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</si>
  <si>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</si>
  <si>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</si>
  <si>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</si>
  <si>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</si>
  <si>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</si>
  <si>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</si>
  <si>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</si>
  <si>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</si>
  <si>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</si>
  <si>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</si>
  <si>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</si>
  <si>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</si>
  <si>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</si>
  <si>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</si>
  <si>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</si>
  <si>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</si>
  <si>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</si>
  <si>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</si>
  <si>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</si>
  <si>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</si>
  <si>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</si>
  <si>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</si>
  <si>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</si>
  <si>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</si>
  <si>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</si>
  <si>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</si>
  <si>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</si>
  <si>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</si>
  <si>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</si>
  <si>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</si>
  <si>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</si>
  <si>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</si>
  <si>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</si>
  <si>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</si>
  <si>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</si>
  <si>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</si>
  <si>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</si>
  <si>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</si>
  <si>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</si>
  <si>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</si>
  <si>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</si>
  <si>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</si>
  <si>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</si>
  <si>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</si>
  <si>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</si>
  <si>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</si>
  <si>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</si>
  <si>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</si>
  <si>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</si>
  <si>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</si>
  <si>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</si>
  <si>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</si>
  <si>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</si>
  <si>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</si>
  <si>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</si>
  <si>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</si>
  <si>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</si>
  <si>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</si>
  <si>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</si>
  <si>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</si>
  <si>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</si>
  <si>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</si>
  <si>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</si>
  <si>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</si>
  <si>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</si>
  <si>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</si>
  <si>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</si>
  <si>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</si>
  <si>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</si>
  <si>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</si>
  <si>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</si>
  <si>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</si>
  <si>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</si>
  <si>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</si>
  <si>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</si>
  <si>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</si>
  <si>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</si>
  <si>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</si>
  <si>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</si>
  <si>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</si>
  <si>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</si>
  <si>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</si>
  <si>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</si>
  <si>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</si>
  <si>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</si>
  <si>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</si>
  <si>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</si>
  <si>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</si>
  <si>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</si>
  <si>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</si>
  <si>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</si>
  <si>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</si>
  <si>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</si>
  <si>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</si>
  <si>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</si>
  <si>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</si>
  <si>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</si>
  <si>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</si>
  <si>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</si>
  <si>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</si>
  <si>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</si>
  <si>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</si>
  <si>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</si>
  <si>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</si>
  <si>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</si>
  <si>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</si>
  <si>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</si>
  <si>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</si>
  <si>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</si>
  <si>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</si>
  <si>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</si>
  <si>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</si>
  <si>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</si>
  <si>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</si>
  <si>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</si>
  <si>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</si>
  <si>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</si>
  <si>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</si>
  <si>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</si>
  <si>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</si>
  <si>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</si>
  <si>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</si>
  <si>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</si>
  <si>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</si>
  <si>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</si>
  <si>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</si>
  <si>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</si>
  <si>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</si>
  <si>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</si>
  <si>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</si>
  <si>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</si>
  <si>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</si>
  <si>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</si>
  <si>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</si>
  <si>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</si>
  <si>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</si>
  <si>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</si>
  <si>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</si>
  <si>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</si>
  <si>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</si>
  <si>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</si>
  <si>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</si>
  <si>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</si>
  <si>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</si>
  <si>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</si>
  <si>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</si>
  <si>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</si>
  <si>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</si>
  <si>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</si>
  <si>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</si>
  <si>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</si>
  <si>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</si>
  <si>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</si>
  <si>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</si>
  <si>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</si>
  <si>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</si>
  <si>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</si>
  <si>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</si>
  <si>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</si>
  <si>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</si>
  <si>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</si>
  <si>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</si>
  <si>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</si>
  <si>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</si>
  <si>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</si>
  <si>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</si>
  <si>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</si>
  <si>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</si>
  <si>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</si>
  <si>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</si>
  <si>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</si>
  <si>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</si>
  <si>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</si>
  <si>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</si>
  <si>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</si>
  <si>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</si>
  <si>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</si>
  <si>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</si>
  <si>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</si>
  <si>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</si>
  <si>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</si>
  <si>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</si>
  <si>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</si>
  <si>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</si>
  <si>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</si>
  <si>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</si>
  <si>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</si>
  <si>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</si>
  <si>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</si>
  <si>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</si>
  <si>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</si>
  <si>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</si>
  <si>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</si>
  <si>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</si>
  <si>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</si>
  <si>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</si>
  <si>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</si>
  <si>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</si>
  <si>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</si>
  <si>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</si>
  <si>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</si>
  <si>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</si>
  <si>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</si>
  <si>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</si>
  <si>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</si>
  <si>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</si>
  <si>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</si>
  <si>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</si>
  <si>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</si>
  <si>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</si>
  <si>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</si>
  <si>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</si>
  <si>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</si>
  <si>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</si>
  <si>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</si>
  <si>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</si>
  <si>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</si>
  <si>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</si>
  <si>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</si>
  <si>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</si>
  <si>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</si>
  <si>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</si>
  <si>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</si>
  <si>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</si>
  <si>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</si>
  <si>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</si>
  <si>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</si>
  <si>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</si>
  <si>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</si>
  <si>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</si>
  <si>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</si>
  <si>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</si>
  <si>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</si>
  <si>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</si>
  <si>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</si>
  <si>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</si>
  <si>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</si>
  <si>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</si>
  <si>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</si>
  <si>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</si>
  <si>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</si>
  <si>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</si>
  <si>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</si>
  <si>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</si>
  <si>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</si>
  <si>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</si>
  <si>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</si>
  <si>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</si>
  <si>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</si>
  <si>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</si>
  <si>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</si>
  <si>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</si>
  <si>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</si>
  <si>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</si>
  <si>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</si>
  <si>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</si>
  <si>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</si>
  <si>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</si>
  <si>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</si>
  <si>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</si>
  <si>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</si>
  <si>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</si>
  <si>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</si>
  <si>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</si>
  <si>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</si>
  <si>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</si>
  <si>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</si>
  <si>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</si>
  <si>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</si>
  <si>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</si>
  <si>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</si>
  <si>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</si>
  <si>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</si>
  <si>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</si>
  <si>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</si>
  <si>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</si>
  <si>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</si>
  <si>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</si>
  <si>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</si>
  <si>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</si>
  <si>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</si>
  <si>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</si>
  <si>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</si>
  <si>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</si>
  <si>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</si>
  <si>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</si>
  <si>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</si>
  <si>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</si>
  <si>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</si>
  <si>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</si>
  <si>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</si>
  <si>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</si>
  <si>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</si>
  <si>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</si>
  <si>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</si>
  <si>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</si>
  <si>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</si>
  <si>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</si>
  <si>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</si>
  <si>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</si>
  <si>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</si>
  <si>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</si>
  <si>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</si>
  <si>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</si>
  <si>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</si>
  <si>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</si>
  <si>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</si>
  <si>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</si>
  <si>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</si>
  <si>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</si>
  <si>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</si>
  <si>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</si>
  <si>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</si>
  <si>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</si>
  <si>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</si>
  <si>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</si>
  <si>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</si>
  <si>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</si>
  <si>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</si>
  <si>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</si>
  <si>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</si>
  <si>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</si>
  <si>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</si>
  <si>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</si>
  <si>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</si>
  <si>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</si>
  <si>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</si>
  <si>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</si>
  <si>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</si>
  <si>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</si>
  <si>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</si>
  <si>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</si>
  <si>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</si>
  <si>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</si>
  <si>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</si>
  <si>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</si>
  <si>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</si>
  <si>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</si>
  <si>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</si>
  <si>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</si>
  <si>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</si>
  <si>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</si>
  <si>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</si>
  <si>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</si>
  <si>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</si>
  <si>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</si>
  <si>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</si>
  <si>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</si>
  <si>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</si>
  <si>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</si>
  <si>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</si>
  <si>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</si>
  <si>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</si>
  <si>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</si>
  <si>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</si>
  <si>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</si>
  <si>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</si>
  <si>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</si>
  <si>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</si>
  <si>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</si>
  <si>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</si>
  <si>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</si>
  <si>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</si>
  <si>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</si>
  <si>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</si>
  <si>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</si>
  <si>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</si>
  <si>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</si>
  <si>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</si>
  <si>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</si>
  <si>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</si>
  <si>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</si>
  <si>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</si>
  <si>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</si>
  <si>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</si>
  <si>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</si>
  <si>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</si>
  <si>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</si>
  <si>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</si>
  <si>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</si>
  <si>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</si>
  <si>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</si>
  <si>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</si>
  <si>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</si>
  <si>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</si>
  <si>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</si>
  <si>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</si>
  <si>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</si>
  <si>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</si>
  <si>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</si>
  <si>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</si>
  <si>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</si>
  <si>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</si>
  <si>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</si>
  <si>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</si>
  <si>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</si>
  <si>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</si>
  <si>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</si>
  <si>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</si>
  <si>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</si>
  <si>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</si>
  <si>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</si>
  <si>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</si>
  <si>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</si>
  <si>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</si>
  <si>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</si>
  <si>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</si>
  <si>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</si>
  <si>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</si>
  <si>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</si>
  <si>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</si>
  <si>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</si>
  <si>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</si>
  <si>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</si>
  <si>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</si>
  <si>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</si>
  <si>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</si>
  <si>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</si>
  <si>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</si>
  <si>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</si>
  <si>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</si>
  <si>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</si>
  <si>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</si>
  <si>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</si>
  <si>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</si>
  <si>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</si>
  <si>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</si>
  <si>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</si>
  <si>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</si>
  <si>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</si>
  <si>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</si>
  <si>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</si>
  <si>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</si>
  <si>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</si>
  <si>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</si>
  <si>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</si>
  <si>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</si>
  <si>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</si>
  <si>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</si>
  <si>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</si>
  <si>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</si>
  <si>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</si>
  <si>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</si>
  <si>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</si>
  <si>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</si>
  <si>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</si>
  <si>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</si>
  <si>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</si>
  <si>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</si>
  <si>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</si>
  <si>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</si>
  <si>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</si>
  <si>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</si>
  <si>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</si>
  <si>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</si>
  <si>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</si>
  <si>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</si>
  <si>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</si>
  <si>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</si>
  <si>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</si>
  <si>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</si>
  <si>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</si>
  <si>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</si>
  <si>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</si>
  <si>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</si>
  <si>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</si>
  <si>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</si>
  <si>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</si>
  <si>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</si>
  <si>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</si>
  <si>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</si>
  <si>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</si>
  <si>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</si>
  <si>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</si>
  <si>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</si>
  <si>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</si>
  <si>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</si>
  <si>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</si>
  <si>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</si>
  <si>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</si>
  <si>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</si>
  <si>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</si>
  <si>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</si>
  <si>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</si>
  <si>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</si>
  <si>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</si>
  <si>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</si>
  <si>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</si>
  <si>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</si>
  <si>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</si>
  <si>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</si>
  <si>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</si>
  <si>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</si>
  <si>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</si>
  <si>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</si>
  <si>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</si>
  <si>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</si>
  <si>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</si>
  <si>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</si>
  <si>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</si>
  <si>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</si>
  <si>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</si>
  <si>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</si>
  <si>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</si>
  <si>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</si>
  <si>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</si>
  <si>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</si>
  <si>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</si>
  <si>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</si>
  <si>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</si>
  <si>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</si>
  <si>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</si>
  <si>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</si>
  <si>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</si>
  <si>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</si>
  <si>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</si>
  <si>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</si>
  <si>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</si>
  <si>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</si>
  <si>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</si>
  <si>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</si>
  <si>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</si>
  <si>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</si>
  <si>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</si>
  <si>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</si>
  <si>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</si>
  <si>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</si>
  <si>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</si>
  <si>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</si>
  <si>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</si>
  <si>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</si>
  <si>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</si>
  <si>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</si>
  <si>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</si>
  <si>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</si>
  <si>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</si>
  <si>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</si>
  <si>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</si>
  <si>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</si>
  <si>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</si>
  <si>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</si>
  <si>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</si>
  <si>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</si>
  <si>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</si>
  <si>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</si>
  <si>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</si>
  <si>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</si>
  <si>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</si>
  <si>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</si>
  <si>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</si>
  <si>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</si>
  <si>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</si>
  <si>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</si>
  <si>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</si>
  <si>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</si>
  <si>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</si>
  <si>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</si>
  <si>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</si>
  <si>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</si>
  <si>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</si>
  <si>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</si>
  <si>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</si>
  <si>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</si>
  <si>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</si>
  <si>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</si>
  <si>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</si>
  <si>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</si>
  <si>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</si>
  <si>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</si>
  <si>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</si>
  <si>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</si>
  <si>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</si>
  <si>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</si>
  <si>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</si>
  <si>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</si>
  <si>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</si>
  <si>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</si>
  <si>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</si>
  <si>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</si>
  <si>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</si>
  <si>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</si>
  <si>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</si>
  <si>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</si>
  <si>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</si>
  <si>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</si>
  <si>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</si>
  <si>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</si>
  <si>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</si>
  <si>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</si>
  <si>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</si>
  <si>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</si>
  <si>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</si>
  <si>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</si>
  <si>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</si>
  <si>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</si>
  <si>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</si>
  <si>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</si>
  <si>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</si>
  <si>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</si>
  <si>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</si>
  <si>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</si>
  <si>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</si>
  <si>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</si>
  <si>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</si>
  <si>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</si>
  <si>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</si>
  <si>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</si>
  <si>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</si>
  <si>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</si>
  <si>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</si>
  <si>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</si>
  <si>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</si>
  <si>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</si>
  <si>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</si>
  <si>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</si>
  <si>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</si>
  <si>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</si>
  <si>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</si>
  <si>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</si>
  <si>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</si>
  <si>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</si>
  <si>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</si>
  <si>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</si>
  <si>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</si>
  <si>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</si>
  <si>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</si>
  <si>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</si>
  <si>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</si>
  <si>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</si>
  <si>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</si>
  <si>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</si>
  <si>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</si>
  <si>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</si>
  <si>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</si>
  <si>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</si>
  <si>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</si>
  <si>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</si>
  <si>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</si>
  <si>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</si>
  <si>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</si>
  <si>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</si>
  <si>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</si>
  <si>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</si>
  <si>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</si>
  <si>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</si>
  <si>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</si>
  <si>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</si>
  <si>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</si>
  <si>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</si>
  <si>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</si>
  <si>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</si>
  <si>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</si>
  <si>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</si>
  <si>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</si>
  <si>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</si>
  <si>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</si>
  <si>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</si>
  <si>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</si>
  <si>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</si>
  <si>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</si>
  <si>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</si>
  <si>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</si>
  <si>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</si>
  <si>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</si>
  <si>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</si>
  <si>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</si>
  <si>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</si>
  <si>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</si>
  <si>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</si>
  <si>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</si>
  <si>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</si>
  <si>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</si>
  <si>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</si>
  <si>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</si>
  <si>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</si>
  <si>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</si>
  <si>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</si>
  <si>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</si>
  <si>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</si>
  <si>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</si>
  <si>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</si>
  <si>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</si>
  <si>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</si>
  <si>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</si>
  <si>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</si>
  <si>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</si>
  <si>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</si>
  <si>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</si>
  <si>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</si>
  <si>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</si>
  <si>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</si>
  <si>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</si>
  <si>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</si>
  <si>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</si>
  <si>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</si>
  <si>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</si>
  <si>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</si>
  <si>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</si>
  <si>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</si>
  <si>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</si>
  <si>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</si>
  <si>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</si>
  <si>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</si>
  <si>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</si>
  <si>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</si>
  <si>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</si>
  <si>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</si>
  <si>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</si>
  <si>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</si>
  <si>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</si>
  <si>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</si>
  <si>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</si>
  <si>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</si>
  <si>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</si>
  <si>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</si>
  <si>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</si>
  <si>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</si>
  <si>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</si>
  <si>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</si>
  <si>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</si>
  <si>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</si>
  <si>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</si>
  <si>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</si>
  <si>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</si>
  <si>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</si>
  <si>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</si>
  <si>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</si>
  <si>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</si>
  <si>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</si>
  <si>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</si>
  <si>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</si>
  <si>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</si>
  <si>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</si>
  <si>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</si>
  <si>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</si>
  <si>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</si>
  <si>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</si>
  <si>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</si>
  <si>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</si>
  <si>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</si>
  <si>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</si>
  <si>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</si>
  <si>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</si>
  <si>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</si>
  <si>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</si>
  <si>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</si>
  <si>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</si>
  <si>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</si>
  <si>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</si>
  <si>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</si>
  <si>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</si>
  <si>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</si>
  <si>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</si>
  <si>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</si>
  <si>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</si>
  <si>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</si>
  <si>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</si>
  <si>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</si>
  <si>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</si>
  <si>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</si>
  <si>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</si>
  <si>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</si>
  <si>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</si>
  <si>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</si>
  <si>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</si>
  <si>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</si>
  <si>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</si>
  <si>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</si>
  <si>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</si>
  <si>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</si>
  <si>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</si>
  <si>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</si>
  <si>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</si>
  <si>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</si>
  <si>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</si>
  <si>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</si>
  <si>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</si>
  <si>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</si>
  <si>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</si>
  <si>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</si>
  <si>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</si>
  <si>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</si>
  <si>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</si>
  <si>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</si>
  <si>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</si>
  <si>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</si>
  <si>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</si>
  <si>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</si>
  <si>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</si>
  <si>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</si>
  <si>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</si>
  <si>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</si>
  <si>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</si>
  <si>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</si>
  <si>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</si>
  <si>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</si>
  <si>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</si>
  <si>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</si>
  <si>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</si>
  <si>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</si>
  <si>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</si>
  <si>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</si>
  <si>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</si>
  <si>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</si>
  <si>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</si>
  <si>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</si>
  <si>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</si>
  <si>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</si>
  <si>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</si>
  <si>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</si>
  <si>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</si>
  <si>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</si>
  <si>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</si>
  <si>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</si>
  <si>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</si>
  <si>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</si>
  <si>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</si>
  <si>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</si>
  <si>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</si>
  <si>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</si>
  <si>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</si>
  <si>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</si>
  <si>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</si>
  <si>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</si>
  <si>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</si>
  <si>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</si>
  <si>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</si>
  <si>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</si>
  <si>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</si>
  <si>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</si>
  <si>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</si>
  <si>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</si>
  <si>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</si>
  <si>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</si>
  <si>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</si>
  <si>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</si>
  <si>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</si>
  <si>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</si>
  <si>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</si>
  <si>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</si>
  <si>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</si>
  <si>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</si>
  <si>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</si>
  <si>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</si>
  <si>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</si>
  <si>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</si>
  <si>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</si>
  <si>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</si>
  <si>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</si>
  <si>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</si>
  <si>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</si>
  <si>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</si>
  <si>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</si>
  <si>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</si>
  <si>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</si>
  <si>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</si>
  <si>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</si>
  <si>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</si>
  <si>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</si>
  <si>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</si>
  <si>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</si>
  <si>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</si>
  <si>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</si>
  <si>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</si>
  <si>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</si>
  <si>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</si>
  <si>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</si>
  <si>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</si>
  <si>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</si>
  <si>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</si>
  <si>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</si>
  <si>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</si>
  <si>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</si>
  <si>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</si>
  <si>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</si>
  <si>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</si>
  <si>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</si>
  <si>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</si>
  <si>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</si>
  <si>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</si>
  <si>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</si>
  <si>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</si>
  <si>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</si>
  <si>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</si>
  <si>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</si>
  <si>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</si>
  <si>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</si>
  <si>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</si>
  <si>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</si>
  <si>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</si>
  <si>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</si>
  <si>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</si>
  <si>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</si>
  <si>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</si>
  <si>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</si>
  <si>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</si>
  <si>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</si>
  <si>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</si>
  <si>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</si>
  <si>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</si>
  <si>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</si>
  <si>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</si>
  <si>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</si>
  <si>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</si>
  <si>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</si>
  <si>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</si>
  <si>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</si>
  <si>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</si>
  <si>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</si>
  <si>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</si>
  <si>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</si>
  <si>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</si>
  <si>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</si>
  <si>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</si>
  <si>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</si>
  <si>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</si>
  <si>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</si>
  <si>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</si>
  <si>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</si>
  <si>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</si>
  <si>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</si>
  <si>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</si>
  <si>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</si>
  <si>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</si>
  <si>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</si>
  <si>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</si>
  <si>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</si>
  <si>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</si>
  <si>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</si>
  <si>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</si>
  <si>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</si>
  <si>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</si>
  <si>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</si>
  <si>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</si>
  <si>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</si>
  <si>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</si>
  <si>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</si>
  <si>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</si>
  <si>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</si>
  <si>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</si>
  <si>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</si>
  <si>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</si>
  <si>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</si>
  <si>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</si>
  <si>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</si>
  <si>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</si>
  <si>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</si>
  <si>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</si>
  <si>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</si>
  <si>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</si>
  <si>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</si>
  <si>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</si>
  <si>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</si>
  <si>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</si>
  <si>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</si>
  <si>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</si>
  <si>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</si>
  <si>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</si>
  <si>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</si>
  <si>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</si>
  <si>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</si>
  <si>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</si>
  <si>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</si>
  <si>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</si>
  <si>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</si>
  <si>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</si>
  <si>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</si>
  <si>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</si>
  <si>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</si>
  <si>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</si>
  <si>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</si>
  <si>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</si>
  <si>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</si>
  <si>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</si>
  <si>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</si>
  <si>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</si>
  <si>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</si>
  <si>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</si>
  <si>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</si>
  <si>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</si>
  <si>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</si>
  <si>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</si>
  <si>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</si>
  <si>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</si>
  <si>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</si>
  <si>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</si>
  <si>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</si>
  <si>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</si>
  <si>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</si>
  <si>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</si>
  <si>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</si>
  <si>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</si>
  <si>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</si>
  <si>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</si>
  <si>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</si>
  <si>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</si>
  <si>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</si>
  <si>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</si>
  <si>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</si>
  <si>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</si>
  <si>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</si>
  <si>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</si>
  <si>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</si>
  <si>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</si>
  <si>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</si>
  <si>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</si>
  <si>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</si>
  <si>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</si>
  <si>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</si>
  <si>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</si>
  <si>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</si>
  <si>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</si>
  <si>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</si>
  <si>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</si>
  <si>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</si>
  <si>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</si>
  <si>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</si>
  <si>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</si>
  <si>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</si>
  <si>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</si>
  <si>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</si>
  <si>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</si>
  <si>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</si>
  <si>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</si>
  <si>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</si>
  <si>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</si>
  <si>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</si>
  <si>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</si>
  <si>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</si>
  <si>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</si>
  <si>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</si>
  <si>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</si>
  <si>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</si>
  <si>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</si>
  <si>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</si>
  <si>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</si>
  <si>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</si>
  <si>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</si>
  <si>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</si>
  <si>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</si>
  <si>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</si>
  <si>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</si>
  <si>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</si>
  <si>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</si>
  <si>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</si>
  <si>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</si>
  <si>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</si>
  <si>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</si>
  <si>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</si>
  <si>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</si>
  <si>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</si>
  <si>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</si>
  <si>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</si>
  <si>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</si>
  <si>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</si>
  <si>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</si>
  <si>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</si>
  <si>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</si>
  <si>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</si>
  <si>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</si>
  <si>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</si>
  <si>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</si>
  <si>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</si>
  <si>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</si>
  <si>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</si>
  <si>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</si>
  <si>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</si>
  <si>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</si>
  <si>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</si>
  <si>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</si>
  <si>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</si>
  <si>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</si>
  <si>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</si>
  <si>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</si>
  <si>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</si>
  <si>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</si>
  <si>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</si>
  <si>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</si>
  <si>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</si>
  <si>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</si>
  <si>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</si>
  <si>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</si>
  <si>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</si>
  <si>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</si>
  <si>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</si>
  <si>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</si>
  <si>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</si>
  <si>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</si>
  <si>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</si>
  <si>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</si>
  <si>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</si>
  <si>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</si>
  <si>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</si>
  <si>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</si>
  <si>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</si>
  <si>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</si>
  <si>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</si>
  <si>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</si>
  <si>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</si>
  <si>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</si>
  <si>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</si>
  <si>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</si>
  <si>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</si>
  <si>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</si>
  <si>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</si>
  <si>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</si>
  <si>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</si>
  <si>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</si>
  <si>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</si>
  <si>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</si>
  <si>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</si>
  <si>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</si>
  <si>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</si>
  <si>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</si>
  <si>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</si>
  <si>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</si>
  <si>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</si>
  <si>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</si>
  <si>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</si>
  <si>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</si>
  <si>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</si>
  <si>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</si>
  <si>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</si>
  <si>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</si>
  <si>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</si>
  <si>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</si>
  <si>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</si>
  <si>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</si>
  <si>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</si>
  <si>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</si>
  <si>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</si>
  <si>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</si>
  <si>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</si>
  <si>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</si>
  <si>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</si>
  <si>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</si>
  <si>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</si>
  <si>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</si>
  <si>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</si>
  <si>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</si>
  <si>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</si>
  <si>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</si>
  <si>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</si>
  <si>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</si>
  <si>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</si>
  <si>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</si>
  <si>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</si>
  <si>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</si>
  <si>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</si>
  <si>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</si>
  <si>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</si>
  <si>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</si>
  <si>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</si>
  <si>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</si>
  <si>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</si>
  <si>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</si>
  <si>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</si>
  <si>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</si>
  <si>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</si>
  <si>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</si>
  <si>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</si>
  <si>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</si>
  <si>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</si>
  <si>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</si>
  <si>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</si>
  <si>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</si>
  <si>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</si>
  <si>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</si>
  <si>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</si>
  <si>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</si>
  <si>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</si>
  <si>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</si>
  <si>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</si>
  <si>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</si>
  <si>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</si>
  <si>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</si>
  <si>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</si>
  <si>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</si>
  <si>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</si>
  <si>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</si>
  <si>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</si>
  <si>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</si>
  <si>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</si>
  <si>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</si>
  <si>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</si>
  <si>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</si>
  <si>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</si>
  <si>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</si>
  <si>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</si>
  <si>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</si>
  <si>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</si>
  <si>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</si>
  <si>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</si>
  <si>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</si>
  <si>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</si>
  <si>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</si>
  <si>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</si>
  <si>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</si>
  <si>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</si>
  <si>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</si>
  <si>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</si>
  <si>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</si>
  <si>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</si>
  <si>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</si>
  <si>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</si>
  <si>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</si>
  <si>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</si>
  <si>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</si>
  <si>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</si>
  <si>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</si>
  <si>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</si>
  <si>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</si>
  <si>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</si>
  <si>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</si>
  <si>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</si>
  <si>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</si>
  <si>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</si>
  <si>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</si>
  <si>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</si>
  <si>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</si>
  <si>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</si>
  <si>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</si>
  <si>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</si>
  <si>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</si>
  <si>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</si>
  <si>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</si>
  <si>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</si>
  <si>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</si>
  <si>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</si>
  <si>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</si>
  <si>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</si>
  <si>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</si>
  <si>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</si>
  <si>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</si>
  <si>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</si>
  <si>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</si>
  <si>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</si>
  <si>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</si>
  <si>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</si>
  <si>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</si>
  <si>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</si>
  <si>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</si>
  <si>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</si>
  <si>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</si>
  <si>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</si>
  <si>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</si>
  <si>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</si>
  <si>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</si>
  <si>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</si>
  <si>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</si>
  <si>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</si>
  <si>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</si>
  <si>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</si>
  <si>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</si>
  <si>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</si>
  <si>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</si>
  <si>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</si>
  <si>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</si>
  <si>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</si>
  <si>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</si>
  <si>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</si>
  <si>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</si>
  <si>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</si>
  <si>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</si>
  <si>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</si>
  <si>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</si>
  <si>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</si>
  <si>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</si>
  <si>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</si>
  <si>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</si>
  <si>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</si>
  <si>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</si>
  <si>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</si>
  <si>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</si>
  <si>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</si>
  <si>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</si>
  <si>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</si>
  <si>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</si>
  <si>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</si>
  <si>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</si>
  <si>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</si>
  <si>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</si>
  <si>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</si>
  <si>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</si>
  <si>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</si>
  <si>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</si>
  <si>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</si>
  <si>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</si>
  <si>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</si>
  <si>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</si>
  <si>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</si>
  <si>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</si>
  <si>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</si>
  <si>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</si>
  <si>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</si>
  <si>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</si>
  <si>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</si>
  <si>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</si>
  <si>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</si>
  <si>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</si>
  <si>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</si>
  <si>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</si>
  <si>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</si>
  <si>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</si>
  <si>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</si>
  <si>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</si>
  <si>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</si>
  <si>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</si>
  <si>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</si>
  <si>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</si>
  <si>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</si>
  <si>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</si>
  <si>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</si>
  <si>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</si>
  <si>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</si>
  <si>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</si>
  <si>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</si>
  <si>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</si>
  <si>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</si>
  <si>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</si>
  <si>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</si>
  <si>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</si>
  <si>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</si>
  <si>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</si>
  <si>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</si>
  <si>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</si>
  <si>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</si>
  <si>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</si>
  <si>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</si>
  <si>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</si>
  <si>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</si>
  <si>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</si>
  <si>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</si>
  <si>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</si>
  <si>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</si>
  <si>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</si>
  <si>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</si>
  <si>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</si>
  <si>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</si>
  <si>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</si>
  <si>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</si>
  <si>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</si>
  <si>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</si>
  <si>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</si>
  <si>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</si>
  <si>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</si>
  <si>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</si>
  <si>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</si>
  <si>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</si>
  <si>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</si>
  <si>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</si>
  <si>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</si>
  <si>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</si>
  <si>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</si>
  <si>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</si>
  <si>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</si>
  <si>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</si>
  <si>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</si>
  <si>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</si>
  <si>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</si>
  <si>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</si>
  <si>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</si>
  <si>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</si>
  <si>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</si>
  <si>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</si>
  <si>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</si>
  <si>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</si>
  <si>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</si>
  <si>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</si>
  <si>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</si>
  <si>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</si>
  <si>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</si>
  <si>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</si>
  <si>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</si>
  <si>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</si>
  <si>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</si>
  <si>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</si>
  <si>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</si>
  <si>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</si>
  <si>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</si>
  <si>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</si>
  <si>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</si>
  <si>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</si>
  <si>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</si>
  <si>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</si>
  <si>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</si>
  <si>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</si>
  <si>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</si>
  <si>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</si>
  <si>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</si>
  <si>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</si>
  <si>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</si>
  <si>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</si>
  <si>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</si>
  <si>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</si>
  <si>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</si>
  <si>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</si>
  <si>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</si>
  <si>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</si>
  <si>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</si>
  <si>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</si>
  <si>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</si>
  <si>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</si>
  <si>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</si>
  <si>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</si>
  <si>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</si>
  <si>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</si>
  <si>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</si>
  <si>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</si>
  <si>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</si>
  <si>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</si>
  <si>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</si>
  <si>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</si>
  <si>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</si>
  <si>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</si>
  <si>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</si>
  <si>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</si>
  <si>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</si>
  <si>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</si>
  <si>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</si>
  <si>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</si>
  <si>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</si>
  <si>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</si>
  <si>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</si>
  <si>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</si>
  <si>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</si>
  <si>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</si>
  <si>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</si>
  <si>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</si>
  <si>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</si>
  <si>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</si>
  <si>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</si>
  <si>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</si>
  <si>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</si>
  <si>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</si>
  <si>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</si>
  <si>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</si>
  <si>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</si>
  <si>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</si>
  <si>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</si>
  <si>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</si>
  <si>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</si>
  <si>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</si>
  <si>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</si>
  <si>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</si>
  <si>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</si>
  <si>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</si>
  <si>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</si>
  <si>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</si>
  <si>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</si>
  <si>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</si>
  <si>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</si>
  <si>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</si>
  <si>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</si>
  <si>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</si>
  <si>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</si>
  <si>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</si>
  <si>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</si>
  <si>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</si>
  <si>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</si>
  <si>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</si>
  <si>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</si>
  <si>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</si>
  <si>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</si>
  <si>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</si>
  <si>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</si>
  <si>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</si>
  <si>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</si>
  <si>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</si>
  <si>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</si>
  <si>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</si>
  <si>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</si>
  <si>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</si>
  <si>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</si>
  <si>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</si>
  <si>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</si>
  <si>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</si>
  <si>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</si>
  <si>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</si>
  <si>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</si>
  <si>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</si>
  <si>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</si>
  <si>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</si>
  <si>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</si>
  <si>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</si>
  <si>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</si>
  <si>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</si>
  <si>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</si>
  <si>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</si>
  <si>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</si>
  <si>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</si>
  <si>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</si>
  <si>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</si>
  <si>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</si>
  <si>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</si>
  <si>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</si>
  <si>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</si>
  <si>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</si>
  <si>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</si>
  <si>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</si>
  <si>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</si>
  <si>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</si>
  <si>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</si>
  <si>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</si>
  <si>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</si>
  <si>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</si>
  <si>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</si>
  <si>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</si>
  <si>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</si>
  <si>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</si>
  <si>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</si>
  <si>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</si>
  <si>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</si>
  <si>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</si>
  <si>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</si>
  <si>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</si>
  <si>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</si>
  <si>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</si>
  <si>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</si>
  <si>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</si>
  <si>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</si>
  <si>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</si>
  <si>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</si>
  <si>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</si>
  <si>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</si>
  <si>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</si>
  <si>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</si>
  <si>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</si>
  <si>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</si>
  <si>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</si>
  <si>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</si>
  <si>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</si>
  <si>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</si>
  <si>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</si>
  <si>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</si>
  <si>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</si>
  <si>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</si>
  <si>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</si>
  <si>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</si>
  <si>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</si>
  <si>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</si>
  <si>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</si>
  <si>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</si>
  <si>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</si>
  <si>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</si>
  <si>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</si>
  <si>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</si>
  <si>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</si>
  <si>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</si>
  <si>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</si>
  <si>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</si>
  <si>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</si>
  <si>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</si>
  <si>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</si>
  <si>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</si>
  <si>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</si>
  <si>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</si>
  <si>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</si>
  <si>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</si>
  <si>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</si>
  <si>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</si>
  <si>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</si>
  <si>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</si>
  <si>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</si>
  <si>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</si>
  <si>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</si>
  <si>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</si>
  <si>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</si>
  <si>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</si>
  <si>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</si>
  <si>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</si>
  <si>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</si>
  <si>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</si>
  <si>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</si>
  <si>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</si>
  <si>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</si>
  <si>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</si>
  <si>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</si>
  <si>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</si>
  <si>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</si>
  <si>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</si>
  <si>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</si>
  <si>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</si>
  <si>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</si>
  <si>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</si>
  <si>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</si>
  <si>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</si>
  <si>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</si>
  <si>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</si>
  <si>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</si>
  <si>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</si>
  <si>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</si>
  <si>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</si>
  <si>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</si>
  <si>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</si>
  <si>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</si>
  <si>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</si>
  <si>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</si>
  <si>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</si>
  <si>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</si>
  <si>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</si>
  <si>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</si>
  <si>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</si>
  <si>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</si>
  <si>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</si>
  <si>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</si>
  <si>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</si>
  <si>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</si>
  <si>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</si>
  <si>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</si>
  <si>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</si>
  <si>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</si>
  <si>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</si>
  <si>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</si>
  <si>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</si>
  <si>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</si>
  <si>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</si>
  <si>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</si>
  <si>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</si>
  <si>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</si>
  <si>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</si>
  <si>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</si>
  <si>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</si>
  <si>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</si>
  <si>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</si>
  <si>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</si>
  <si>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</si>
  <si>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</si>
  <si>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</si>
  <si>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</si>
  <si>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</si>
  <si>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</si>
  <si>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</si>
  <si>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</si>
  <si>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</si>
  <si>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</si>
  <si>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</si>
  <si>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</si>
  <si>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</si>
  <si>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</si>
  <si>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</si>
  <si>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</si>
  <si>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</si>
  <si>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</si>
  <si>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</si>
  <si>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</si>
  <si>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</si>
  <si>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</si>
  <si>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</si>
  <si>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</si>
  <si>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</si>
  <si>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</si>
  <si>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</si>
  <si>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</si>
  <si>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</si>
  <si>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</si>
  <si>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</si>
  <si>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</si>
  <si>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</si>
  <si>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</si>
  <si>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</si>
  <si>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</si>
  <si>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</si>
  <si>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</si>
  <si>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</si>
  <si>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</si>
  <si>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</si>
  <si>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</si>
  <si>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</si>
  <si>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</si>
  <si>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</si>
  <si>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</si>
  <si>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</si>
  <si>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</si>
  <si>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</si>
  <si>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</si>
  <si>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</si>
  <si>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</si>
  <si>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</si>
  <si>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</si>
  <si>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</si>
  <si>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</si>
  <si>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</si>
  <si>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</si>
  <si>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</si>
  <si>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</si>
  <si>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</si>
  <si>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</si>
  <si>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</si>
  <si>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</si>
  <si>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</si>
  <si>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</si>
  <si>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</si>
  <si>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</si>
  <si>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</si>
  <si>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</si>
  <si>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</si>
  <si>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</si>
  <si>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</si>
  <si>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</si>
  <si>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</si>
  <si>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</si>
  <si>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</si>
  <si>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</si>
  <si>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</si>
  <si>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</si>
  <si>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</si>
  <si>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</si>
  <si>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</si>
  <si>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</si>
  <si>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</si>
  <si>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</si>
  <si>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</si>
  <si>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</si>
  <si>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</si>
  <si>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</si>
  <si>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</si>
  <si>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</si>
  <si>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</si>
  <si>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</si>
  <si>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</si>
  <si>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</si>
  <si>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</si>
  <si>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</si>
  <si>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</si>
  <si>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</si>
  <si>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</si>
  <si>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</si>
  <si>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</si>
  <si>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</si>
  <si>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</si>
  <si>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</si>
  <si>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</si>
  <si>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</si>
  <si>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</si>
  <si>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</si>
  <si>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</si>
  <si>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</si>
  <si>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</si>
  <si>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</si>
  <si>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</si>
  <si>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</si>
  <si>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</si>
  <si>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</si>
  <si>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</si>
  <si>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</si>
  <si>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</si>
  <si>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</si>
  <si>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</si>
  <si>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</si>
  <si>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</si>
  <si>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</si>
  <si>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</si>
  <si>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</si>
  <si>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</si>
  <si>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</si>
  <si>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</si>
  <si>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</si>
  <si>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</si>
  <si>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</si>
  <si>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</si>
  <si>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</si>
  <si>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</si>
  <si>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</si>
  <si>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</si>
  <si>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</si>
  <si>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</si>
  <si>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</si>
  <si>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</si>
  <si>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</si>
  <si>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</si>
  <si>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</si>
  <si>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</si>
  <si>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</si>
  <si>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</si>
  <si>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</si>
  <si>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</si>
  <si>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</si>
  <si>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</si>
  <si>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</si>
  <si>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</si>
  <si>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</si>
  <si>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</si>
  <si>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</si>
  <si>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</si>
  <si>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</si>
  <si>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</si>
  <si>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</si>
  <si>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</si>
  <si>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</si>
  <si>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</si>
  <si>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</si>
  <si>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</si>
  <si>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</si>
  <si>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</si>
  <si>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</si>
  <si>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</si>
  <si>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</si>
  <si>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</si>
  <si>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</si>
  <si>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</si>
  <si>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</si>
  <si>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</si>
  <si>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</si>
  <si>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</si>
  <si>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</si>
  <si>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</si>
  <si>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</si>
  <si>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</si>
  <si>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</si>
  <si>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</si>
  <si>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</si>
  <si>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</si>
  <si>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</si>
  <si>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</si>
  <si>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</si>
  <si>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</si>
  <si>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</si>
  <si>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</si>
  <si>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</si>
  <si>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</si>
  <si>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</si>
  <si>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</si>
  <si>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</si>
  <si>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</si>
  <si>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</si>
  <si>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</si>
  <si>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</si>
  <si>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</si>
  <si>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</si>
  <si>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</si>
  <si>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</si>
  <si>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</si>
  <si>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</si>
  <si>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</si>
  <si>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</si>
  <si>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</si>
  <si>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</si>
  <si>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</si>
  <si>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</si>
  <si>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</si>
  <si>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</si>
  <si>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</si>
  <si>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</si>
  <si>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</si>
  <si>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</si>
  <si>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</si>
  <si>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</si>
  <si>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</si>
  <si>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</si>
  <si>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</si>
  <si>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</si>
  <si>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</si>
  <si>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</si>
  <si>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</si>
  <si>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</si>
  <si>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</si>
  <si>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</si>
  <si>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</si>
  <si>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</si>
  <si>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</si>
  <si>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</si>
  <si>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</si>
  <si>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</si>
  <si>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</si>
  <si>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</si>
  <si>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</si>
  <si>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</si>
  <si>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</si>
  <si>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</si>
  <si>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</si>
  <si>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</si>
  <si>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</si>
  <si>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</si>
  <si>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</si>
  <si>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</si>
  <si>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</si>
  <si>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</si>
  <si>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</si>
  <si>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</si>
  <si>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</si>
  <si>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</si>
  <si>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</si>
  <si>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</si>
  <si>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</si>
  <si>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</si>
  <si>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</si>
  <si>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</si>
  <si>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</si>
  <si>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</si>
  <si>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</si>
  <si>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</si>
  <si>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</si>
  <si>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</si>
  <si>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</si>
  <si>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</si>
  <si>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</si>
  <si>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</si>
  <si>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</si>
  <si>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</si>
  <si>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</si>
  <si>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</si>
  <si>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</si>
  <si>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</si>
  <si>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</si>
  <si>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</si>
  <si>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</si>
  <si>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</si>
  <si>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</si>
  <si>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</si>
  <si>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</si>
  <si>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</si>
  <si>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</si>
  <si>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</si>
  <si>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</si>
  <si>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</si>
  <si>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</si>
  <si>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</si>
  <si>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</si>
  <si>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</si>
  <si>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</si>
  <si>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</si>
  <si>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</si>
  <si>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</si>
  <si>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</si>
  <si>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</si>
  <si>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</si>
  <si>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</si>
  <si>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</si>
  <si>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</si>
  <si>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</si>
  <si>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</si>
  <si>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</si>
  <si>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</si>
  <si>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</si>
  <si>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</si>
  <si>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</si>
  <si>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</si>
  <si>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</si>
  <si>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</si>
  <si>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</si>
  <si>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</si>
  <si>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</si>
  <si>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</si>
  <si>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</si>
  <si>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</si>
  <si>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</si>
  <si>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</si>
  <si>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</si>
  <si>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</si>
  <si>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</si>
  <si>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</si>
  <si>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</si>
  <si>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</si>
  <si>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</si>
  <si>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</si>
  <si>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</si>
  <si>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</si>
  <si>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</si>
  <si>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</si>
  <si>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</si>
  <si>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</si>
  <si>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</si>
  <si>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</si>
  <si>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</si>
  <si>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</si>
  <si>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</si>
  <si>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</si>
  <si>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</si>
  <si>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</si>
  <si>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</si>
  <si>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</si>
  <si>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</si>
  <si>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</si>
  <si>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</si>
  <si>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</si>
  <si>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</si>
  <si>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</si>
  <si>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</si>
  <si>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</si>
  <si>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</si>
  <si>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</si>
  <si>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</si>
  <si>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</si>
  <si>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</si>
  <si>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</si>
  <si>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</si>
  <si>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</si>
  <si>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</si>
  <si>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</si>
  <si>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</si>
  <si>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</si>
  <si>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</si>
  <si>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</si>
  <si>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</si>
  <si>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</si>
  <si>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</si>
  <si>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</si>
  <si>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</si>
  <si>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</si>
  <si>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</si>
  <si>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</si>
  <si>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</si>
  <si>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</si>
  <si>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</si>
  <si>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</si>
  <si>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</si>
  <si>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</si>
  <si>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</si>
  <si>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</si>
  <si>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</si>
  <si>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</si>
  <si>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</si>
  <si>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</si>
  <si>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</si>
  <si>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</si>
  <si>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</si>
  <si>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</si>
  <si>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</si>
  <si>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</si>
  <si>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</si>
  <si>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</si>
  <si>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</si>
  <si>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</si>
  <si>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</si>
  <si>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</si>
  <si>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</si>
  <si>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</si>
  <si>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</si>
  <si>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</si>
  <si>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</si>
  <si>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</si>
  <si>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</si>
  <si>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</si>
  <si>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</si>
  <si>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</si>
  <si>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</si>
  <si>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</si>
  <si>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</si>
  <si>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</si>
  <si>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</si>
  <si>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</si>
  <si>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</si>
  <si>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</si>
  <si>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</si>
  <si>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</si>
  <si>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</si>
  <si>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</si>
  <si>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</si>
  <si>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</si>
  <si>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</si>
  <si>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</si>
  <si>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</si>
  <si>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</si>
  <si>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</si>
  <si>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</si>
  <si>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</si>
  <si>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</si>
  <si>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</si>
  <si>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</si>
  <si>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</si>
  <si>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</si>
  <si>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</si>
  <si>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</si>
  <si>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</si>
  <si>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</si>
  <si>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</si>
  <si>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</si>
  <si>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</si>
  <si>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</si>
  <si>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</si>
  <si>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</si>
  <si>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</si>
  <si>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</si>
  <si>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</si>
  <si>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</si>
  <si>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</si>
  <si>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</si>
  <si>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</si>
  <si>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</si>
  <si>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</si>
  <si>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</si>
  <si>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</si>
  <si>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</si>
  <si>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</si>
  <si>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</si>
  <si>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</si>
  <si>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</si>
  <si>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</si>
  <si>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</si>
  <si>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</si>
  <si>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</si>
  <si>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</si>
  <si>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</si>
  <si>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</si>
  <si>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</si>
  <si>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</si>
  <si>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</si>
  <si>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</si>
  <si>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</si>
  <si>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</si>
  <si>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</si>
  <si>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</si>
  <si>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</si>
  <si>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</si>
  <si>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</si>
  <si>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</si>
  <si>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</si>
  <si>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</si>
  <si>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</si>
  <si>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</si>
  <si>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</si>
  <si>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</si>
  <si>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</si>
  <si>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</si>
  <si>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</si>
  <si>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</si>
  <si>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</si>
  <si>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</si>
  <si>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</si>
  <si>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</si>
  <si>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</si>
  <si>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</si>
  <si>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</si>
  <si>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</si>
  <si>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</si>
  <si>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</si>
  <si>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</si>
  <si>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</si>
  <si>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</si>
  <si>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</si>
  <si>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</si>
  <si>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</si>
  <si>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</si>
  <si>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</si>
  <si>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</si>
  <si>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</si>
  <si>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</si>
  <si>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</si>
  <si>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</si>
  <si>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</si>
  <si>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</si>
  <si>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</si>
  <si>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</si>
  <si>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</si>
  <si>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</si>
  <si>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</si>
  <si>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</si>
  <si>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</si>
  <si>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</si>
  <si>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</si>
  <si>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</si>
  <si>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</si>
  <si>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</si>
  <si>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</si>
  <si>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</si>
  <si>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</si>
  <si>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</si>
  <si>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</si>
  <si>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</si>
  <si>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</si>
  <si>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</si>
  <si>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</si>
  <si>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</si>
  <si>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</si>
  <si>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</si>
  <si>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</si>
  <si>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</si>
  <si>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</si>
  <si>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</si>
  <si>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</si>
  <si>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</si>
  <si>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</si>
  <si>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</si>
  <si>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</si>
  <si>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</si>
  <si>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</si>
  <si>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</si>
  <si>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</si>
  <si>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</si>
  <si>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</si>
  <si>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</si>
  <si>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</si>
  <si>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</si>
  <si>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</si>
  <si>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</si>
  <si>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</si>
  <si>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</si>
  <si>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</si>
  <si>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</si>
  <si>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</si>
  <si>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</si>
  <si>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</si>
  <si>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</si>
  <si>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</si>
  <si>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</si>
  <si>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</si>
  <si>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</si>
  <si>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</si>
  <si>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</si>
  <si>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</si>
  <si>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</si>
  <si>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</si>
  <si>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</si>
  <si>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</si>
  <si>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</si>
  <si>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</si>
  <si>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</si>
  <si>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</si>
  <si>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</si>
  <si>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</si>
  <si>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</si>
  <si>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</si>
  <si>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</si>
  <si>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</si>
  <si>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</si>
  <si>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</si>
  <si>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</si>
  <si>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</si>
  <si>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</si>
  <si>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</si>
  <si>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</si>
  <si>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</si>
  <si>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</si>
  <si>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</si>
  <si>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</si>
  <si>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</si>
  <si>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</si>
  <si>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</si>
  <si>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</si>
  <si>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</si>
  <si>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</si>
  <si>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</si>
  <si>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</si>
  <si>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</si>
  <si>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</si>
  <si>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</si>
  <si>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</si>
  <si>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</si>
  <si>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</si>
  <si>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</si>
  <si>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</si>
  <si>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</si>
  <si>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</si>
  <si>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</si>
  <si>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</si>
  <si>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</si>
  <si>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</si>
  <si>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</si>
  <si>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</si>
  <si>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</si>
  <si>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</si>
  <si>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</si>
  <si>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</si>
  <si>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</si>
  <si>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</si>
  <si>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</si>
  <si>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</si>
  <si>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</si>
  <si>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</si>
  <si>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</si>
  <si>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</si>
  <si>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</si>
  <si>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</si>
  <si>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</si>
  <si>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</si>
  <si>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</si>
  <si>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</si>
  <si>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</si>
  <si>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</si>
  <si>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</si>
  <si>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</si>
  <si>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</si>
  <si>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</si>
  <si>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</si>
  <si>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</si>
  <si>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</si>
  <si>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</si>
  <si>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</si>
  <si>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</si>
  <si>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</si>
  <si>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</si>
  <si>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</si>
  <si>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</si>
  <si>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</si>
  <si>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</si>
  <si>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</si>
  <si>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</si>
  <si>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</si>
  <si>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</si>
  <si>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</si>
  <si>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</si>
  <si>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</si>
  <si>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</si>
  <si>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</si>
  <si>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</si>
  <si>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</si>
  <si>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</si>
  <si>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</si>
  <si>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</si>
  <si>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</si>
  <si>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</si>
  <si>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</si>
  <si>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</si>
  <si>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</si>
  <si>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</si>
  <si>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</si>
  <si>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</si>
  <si>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</si>
  <si>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</si>
  <si>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</si>
  <si>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</si>
  <si>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</si>
  <si>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</si>
  <si>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</si>
  <si>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</si>
  <si>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</si>
  <si>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</si>
  <si>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</si>
  <si>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</si>
  <si>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</si>
  <si>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</si>
  <si>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</si>
  <si>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</si>
  <si>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</si>
  <si>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</si>
  <si>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</si>
  <si>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</si>
  <si>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</si>
  <si>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</si>
  <si>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</si>
  <si>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</si>
  <si>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</si>
  <si>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</si>
  <si>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</si>
  <si>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</si>
  <si>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</si>
  <si>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</si>
  <si>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</si>
  <si>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</si>
  <si>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</si>
  <si>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</si>
  <si>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</si>
  <si>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</si>
  <si>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</si>
  <si>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</si>
  <si>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</si>
  <si>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</si>
  <si>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</si>
  <si>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</si>
  <si>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</si>
  <si>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</si>
  <si>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</si>
  <si>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</si>
  <si>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</si>
  <si>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</si>
  <si>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</si>
  <si>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</si>
  <si>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</si>
  <si>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</si>
  <si>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</si>
  <si>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</si>
  <si>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</si>
  <si>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</si>
  <si>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</si>
  <si>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</si>
  <si>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</si>
  <si>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</si>
  <si>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</si>
  <si>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</si>
  <si>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</si>
  <si>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</si>
  <si>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</si>
  <si>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</si>
  <si>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</si>
  <si>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</si>
  <si>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</si>
  <si>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</si>
  <si>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</si>
  <si>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</si>
  <si>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</si>
  <si>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</si>
  <si>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</si>
  <si>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</si>
  <si>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</si>
  <si>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</si>
  <si>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</si>
  <si>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</si>
  <si>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</si>
  <si>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</si>
  <si>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</si>
  <si>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</si>
  <si>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</si>
  <si>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</si>
  <si>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</si>
  <si>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</si>
  <si>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</si>
  <si>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</si>
  <si>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</si>
  <si>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</si>
  <si>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</si>
  <si>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</si>
  <si>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</si>
  <si>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</si>
  <si>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</si>
  <si>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</si>
  <si>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</si>
  <si>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</si>
  <si>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</si>
  <si>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</si>
  <si>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</si>
  <si>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</si>
  <si>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</si>
  <si>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</si>
  <si>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</si>
  <si>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</si>
  <si>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</si>
  <si>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</si>
  <si>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</si>
  <si>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</si>
  <si>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</si>
  <si>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</si>
  <si>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</si>
  <si>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</si>
  <si>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</si>
  <si>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</si>
  <si>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</si>
  <si>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</si>
  <si>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</si>
  <si>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</si>
  <si>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</si>
  <si>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</si>
  <si>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</si>
  <si>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</si>
  <si>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</si>
  <si>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</si>
  <si>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</si>
  <si>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</si>
  <si>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</si>
  <si>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</si>
  <si>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</si>
  <si>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</si>
  <si>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</si>
  <si>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</si>
  <si>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</si>
  <si>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</si>
  <si>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</si>
  <si>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</si>
  <si>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</si>
  <si>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</si>
  <si>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</si>
  <si>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</si>
  <si>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</si>
  <si>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</si>
  <si>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</si>
  <si>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</si>
  <si>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</si>
  <si>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</si>
  <si>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</si>
  <si>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</si>
  <si>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</si>
  <si>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</si>
  <si>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</si>
  <si>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</si>
  <si>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</si>
  <si>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</si>
  <si>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</si>
  <si>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</si>
  <si>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</si>
  <si>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</si>
  <si>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</si>
  <si>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</si>
  <si>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</si>
  <si>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</si>
  <si>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</si>
  <si>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</si>
  <si>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</si>
  <si>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</si>
  <si>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</si>
  <si>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</si>
  <si>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</si>
  <si>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</si>
  <si>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</si>
  <si>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</si>
  <si>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</si>
  <si>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</si>
  <si>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</si>
  <si>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</si>
  <si>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</si>
  <si>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</si>
  <si>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</si>
  <si>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</si>
  <si>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</si>
  <si>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</si>
  <si>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</si>
  <si>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</si>
  <si>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</si>
  <si>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</si>
  <si>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</si>
  <si>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</si>
  <si>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</si>
  <si>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</si>
  <si>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</si>
  <si>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</si>
  <si>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</si>
  <si>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</si>
  <si>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</si>
  <si>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</si>
  <si>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</si>
  <si>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</si>
  <si>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</si>
  <si>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</si>
  <si>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</si>
  <si>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</si>
  <si>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</si>
  <si>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</si>
  <si>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</si>
  <si>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</si>
  <si>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</si>
  <si>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</si>
  <si>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</si>
  <si>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</si>
  <si>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</si>
  <si>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</si>
  <si>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</si>
  <si>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</si>
  <si>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</si>
  <si>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</si>
  <si>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</si>
  <si>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</si>
  <si>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</si>
  <si>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</si>
  <si>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</si>
  <si>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</si>
  <si>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</si>
  <si>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</si>
  <si>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</si>
  <si>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</si>
  <si>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</si>
  <si>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</si>
  <si>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</si>
  <si>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</si>
  <si>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</si>
  <si>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</si>
  <si>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</si>
  <si>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</si>
  <si>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</si>
  <si>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</si>
  <si>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</si>
  <si>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</si>
  <si>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</si>
  <si>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</si>
  <si>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</si>
  <si>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</si>
  <si>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</si>
  <si>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</si>
  <si>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</si>
  <si>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</si>
  <si>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</si>
  <si>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</si>
  <si>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</si>
  <si>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</si>
  <si>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</si>
  <si>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</si>
  <si>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</si>
  <si>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</si>
  <si>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</si>
  <si>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</si>
  <si>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</si>
  <si>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</si>
  <si>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</si>
  <si>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</si>
  <si>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</si>
  <si>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</si>
  <si>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</si>
  <si>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</si>
  <si>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</si>
  <si>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</si>
  <si>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</si>
  <si>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</si>
  <si>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</si>
  <si>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</si>
  <si>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</si>
  <si>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</si>
  <si>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</si>
  <si>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</si>
  <si>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</si>
  <si>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</si>
  <si>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</si>
  <si>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</si>
  <si>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</si>
  <si>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</si>
  <si>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</si>
  <si>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</si>
  <si>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</si>
  <si>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</si>
  <si>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</si>
  <si>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</si>
  <si>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</si>
  <si>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</si>
  <si>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</si>
  <si>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</si>
  <si>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</si>
  <si>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</si>
  <si>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</si>
  <si>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</si>
  <si>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</si>
  <si>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</si>
  <si>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</si>
  <si>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</si>
  <si>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</si>
  <si>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</si>
  <si>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</si>
  <si>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</si>
  <si>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</si>
  <si>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</si>
  <si>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</si>
  <si>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</si>
  <si>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</si>
  <si>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</si>
  <si>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</si>
  <si>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</si>
  <si>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</si>
  <si>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</si>
  <si>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</si>
  <si>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</si>
  <si>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</si>
  <si>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</si>
  <si>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</si>
  <si>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</si>
  <si>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</si>
  <si>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</si>
  <si>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</si>
  <si>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</si>
  <si>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</si>
  <si>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</si>
  <si>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</si>
  <si>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</si>
  <si>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</si>
  <si>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</si>
  <si>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</si>
  <si>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</si>
  <si>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</si>
  <si>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</si>
  <si>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</si>
  <si>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</si>
  <si>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</si>
  <si>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</si>
  <si>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</si>
  <si>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</si>
  <si>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</si>
  <si>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</si>
  <si>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</si>
  <si>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</si>
  <si>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</si>
  <si>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</si>
  <si>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</si>
  <si>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</si>
  <si>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</si>
  <si>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</si>
  <si>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</si>
  <si>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</si>
  <si>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</si>
  <si>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</si>
  <si>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</si>
  <si>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</si>
  <si>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</si>
  <si>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</si>
  <si>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</si>
  <si>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</si>
  <si>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</si>
  <si>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</si>
  <si>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</si>
  <si>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</si>
  <si>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</si>
  <si>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</si>
  <si>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</si>
  <si>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</si>
  <si>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</si>
  <si>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</si>
  <si>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</si>
  <si>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</si>
  <si>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</si>
  <si>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</si>
  <si>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</si>
  <si>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</si>
  <si>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</si>
  <si>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</si>
  <si>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</si>
  <si>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</si>
  <si>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</si>
  <si>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</si>
  <si>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</si>
  <si>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</si>
  <si>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</si>
  <si>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</si>
  <si>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</si>
  <si>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</si>
  <si>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</si>
  <si>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</si>
  <si>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</si>
  <si>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</si>
  <si>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</si>
  <si>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</si>
  <si>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</si>
  <si>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</si>
  <si>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</si>
  <si>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</si>
  <si>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</si>
  <si>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</si>
  <si>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</si>
  <si>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</si>
  <si>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</si>
  <si>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</si>
  <si>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</si>
  <si>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</si>
  <si>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</si>
  <si>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</si>
  <si>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</si>
  <si>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</si>
  <si>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</si>
  <si>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</si>
  <si>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</si>
  <si>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</si>
  <si>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</si>
  <si>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</si>
  <si>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</si>
  <si>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</si>
  <si>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</si>
  <si>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</si>
  <si>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</si>
  <si>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</si>
  <si>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</si>
  <si>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</si>
  <si>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</si>
  <si>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</si>
  <si>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</si>
  <si>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</si>
  <si>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</si>
  <si>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</si>
  <si>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</si>
  <si>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</si>
  <si>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</si>
  <si>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</si>
  <si>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</si>
  <si>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</si>
  <si>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</si>
  <si>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</si>
  <si>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</si>
  <si>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</si>
  <si>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</si>
  <si>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</si>
  <si>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</si>
  <si>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</si>
  <si>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</si>
  <si>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</si>
  <si>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</si>
  <si>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</si>
  <si>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</si>
  <si>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</si>
  <si>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</si>
  <si>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</si>
  <si>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</si>
  <si>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</si>
  <si>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</si>
  <si>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</si>
  <si>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</si>
  <si>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</si>
  <si>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</si>
  <si>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</si>
  <si>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</si>
  <si>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</si>
  <si>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</si>
  <si>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</si>
  <si>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</si>
  <si>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</si>
  <si>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</si>
  <si>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</si>
  <si>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</si>
  <si>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</si>
  <si>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</si>
  <si>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</si>
  <si>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</si>
  <si>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</si>
  <si>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</si>
  <si>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</si>
  <si>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</si>
  <si>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</si>
  <si>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</si>
  <si>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</si>
  <si>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</si>
  <si>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</si>
  <si>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</si>
  <si>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</si>
  <si>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</si>
  <si>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</si>
  <si>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</si>
  <si>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</si>
  <si>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</si>
  <si>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</si>
  <si>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</si>
  <si>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</si>
  <si>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</si>
  <si>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</si>
  <si>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</si>
  <si>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</si>
  <si>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</si>
  <si>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</si>
  <si>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</si>
  <si>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</si>
  <si>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</si>
  <si>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</si>
  <si>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</si>
  <si>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</si>
  <si>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</si>
  <si>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</si>
  <si>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</si>
  <si>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</si>
  <si>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</si>
  <si>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</si>
  <si>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</si>
  <si>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</si>
  <si>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</si>
  <si>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</si>
  <si>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</si>
  <si>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</si>
  <si>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</si>
  <si>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</si>
  <si>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</si>
  <si>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</si>
  <si>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</si>
  <si>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</si>
  <si>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</si>
  <si>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</si>
  <si>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</si>
  <si>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</si>
  <si>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</si>
  <si>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</si>
  <si>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</si>
  <si>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</si>
  <si>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</si>
  <si>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</si>
  <si>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</si>
  <si>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</si>
  <si>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</si>
  <si>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</si>
  <si>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</si>
  <si>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</si>
  <si>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</si>
  <si>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</si>
  <si>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</si>
  <si>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</si>
  <si>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</si>
  <si>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</si>
  <si>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</si>
  <si>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</si>
  <si>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</si>
  <si>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</si>
  <si>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</si>
  <si>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</si>
  <si>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</si>
  <si>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</si>
  <si>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</si>
  <si>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</si>
  <si>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</si>
  <si>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</si>
  <si>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</si>
  <si>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</si>
  <si>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</si>
  <si>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</si>
  <si>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</si>
  <si>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</si>
  <si>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</si>
  <si>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</si>
  <si>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</si>
  <si>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</si>
  <si>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</si>
  <si>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</si>
  <si>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</si>
  <si>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</si>
  <si>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</si>
  <si>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</si>
  <si>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</si>
  <si>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</si>
  <si>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</si>
  <si>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</si>
  <si>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</si>
  <si>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</si>
  <si>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</si>
  <si>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</si>
  <si>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</si>
  <si>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</si>
  <si>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</si>
  <si>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</si>
  <si>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</si>
  <si>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</si>
  <si>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</si>
  <si>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</si>
  <si>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</si>
  <si>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</si>
  <si>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</si>
  <si>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</si>
  <si>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</si>
  <si>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</si>
  <si>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</si>
  <si>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</si>
  <si>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</si>
  <si>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</si>
  <si>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</si>
  <si>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</si>
  <si>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</si>
  <si>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</si>
  <si>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</si>
  <si>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</si>
  <si>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</si>
  <si>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</si>
  <si>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</si>
  <si>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</si>
  <si>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</si>
  <si>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</si>
  <si>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</si>
  <si>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</si>
  <si>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</si>
  <si>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</si>
  <si>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</si>
  <si>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</si>
  <si>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</si>
  <si>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</si>
  <si>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</si>
  <si>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</si>
  <si>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</si>
  <si>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</si>
  <si>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</si>
  <si>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</si>
  <si>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</si>
  <si>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</si>
  <si>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</si>
  <si>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</si>
  <si>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</si>
  <si>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</si>
  <si>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</si>
  <si>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</si>
  <si>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</si>
  <si>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</si>
  <si>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</si>
  <si>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</si>
  <si>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</si>
  <si>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</si>
  <si>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</si>
  <si>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</si>
  <si>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</si>
  <si>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</si>
  <si>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</si>
  <si>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</si>
  <si>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</si>
  <si>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</si>
  <si>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</si>
  <si>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</si>
  <si>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</si>
  <si>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</si>
  <si>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</si>
  <si>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</si>
  <si>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</si>
  <si>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</si>
  <si>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</si>
  <si>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</si>
  <si>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</si>
  <si>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</si>
  <si>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</si>
  <si>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</si>
  <si>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</si>
  <si>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</si>
  <si>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</si>
  <si>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</si>
  <si>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</si>
  <si>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</si>
  <si>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</si>
  <si>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</si>
  <si>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</si>
  <si>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</si>
  <si>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</si>
  <si>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</si>
  <si>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</si>
  <si>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</si>
  <si>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</si>
  <si>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</si>
  <si>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</si>
  <si>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</si>
  <si>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</si>
  <si>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</si>
  <si>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</si>
  <si>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</si>
  <si>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</si>
  <si>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</si>
  <si>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</si>
  <si>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</si>
  <si>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</si>
  <si>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</si>
  <si>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</si>
  <si>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</si>
  <si>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</si>
  <si>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</si>
  <si>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</si>
  <si>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</si>
  <si>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</si>
  <si>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</si>
  <si>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</si>
  <si>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</si>
  <si>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</si>
  <si>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</si>
  <si>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</si>
  <si>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</si>
  <si>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</si>
  <si>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</si>
  <si>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</si>
  <si>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</si>
  <si>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</si>
  <si>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</si>
  <si>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</si>
  <si>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</si>
  <si>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</si>
  <si>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</si>
  <si>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</si>
  <si>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</si>
  <si>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</si>
  <si>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</si>
  <si>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</si>
  <si>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</si>
  <si>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</si>
  <si>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</si>
  <si>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</si>
  <si>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</si>
  <si>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</si>
  <si>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</si>
  <si>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</si>
  <si>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</si>
  <si>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</si>
  <si>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</si>
  <si>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</si>
  <si>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</si>
  <si>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</si>
  <si>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</si>
  <si>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</si>
  <si>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</si>
  <si>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</si>
  <si>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</si>
  <si>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</si>
  <si>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</si>
  <si>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</si>
  <si>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</si>
  <si>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</si>
  <si>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</si>
  <si>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</si>
  <si>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</si>
  <si>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</si>
  <si>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</si>
  <si>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</si>
  <si>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</si>
  <si>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</si>
  <si>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</si>
  <si>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</si>
  <si>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</si>
  <si>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</si>
  <si>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</si>
  <si>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</si>
  <si>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</si>
  <si>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</si>
  <si>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</si>
  <si>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</si>
  <si>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</si>
  <si>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</si>
  <si>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</si>
  <si>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</si>
  <si>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</si>
  <si>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</si>
  <si>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</si>
  <si>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</si>
  <si>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</si>
  <si>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</si>
  <si>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</si>
  <si>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</si>
  <si>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</si>
  <si>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</si>
  <si>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</si>
  <si>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</si>
  <si>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</si>
  <si>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</si>
  <si>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</si>
  <si>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</si>
  <si>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</si>
  <si>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</si>
  <si>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</si>
  <si>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</si>
  <si>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</si>
  <si>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</si>
  <si>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</si>
  <si>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</si>
  <si>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</si>
  <si>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</si>
  <si>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</si>
  <si>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</si>
  <si>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</si>
  <si>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</si>
  <si>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</si>
  <si>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</si>
  <si>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</si>
  <si>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</si>
  <si>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</si>
  <si>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</si>
  <si>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</si>
  <si>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</si>
  <si>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</si>
  <si>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</si>
  <si>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</si>
  <si>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</si>
  <si>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</si>
  <si>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</si>
  <si>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</si>
  <si>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</si>
  <si>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</si>
  <si>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</si>
  <si>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</si>
  <si>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</si>
  <si>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</si>
  <si>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</si>
  <si>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</si>
  <si>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</si>
  <si>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</si>
  <si>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</si>
  <si>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</si>
  <si>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</si>
  <si>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</si>
  <si>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</si>
  <si>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</si>
  <si>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</si>
  <si>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</si>
  <si>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</si>
  <si>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</si>
  <si>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</si>
  <si>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</si>
  <si>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</si>
  <si>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</si>
  <si>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</si>
  <si>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</si>
  <si>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</si>
  <si>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</si>
  <si>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</si>
  <si>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</si>
  <si>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</si>
  <si>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</si>
  <si>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</si>
  <si>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</si>
  <si>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</si>
  <si>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</si>
  <si>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</si>
  <si>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</si>
  <si>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</si>
  <si>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</si>
  <si>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</si>
  <si>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</si>
  <si>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</si>
  <si>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</si>
  <si>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</si>
  <si>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</si>
  <si>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</si>
  <si>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</si>
  <si>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</si>
  <si>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</si>
  <si>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</si>
  <si>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</si>
  <si>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</si>
  <si>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</si>
  <si>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</si>
  <si>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</si>
  <si>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</si>
  <si>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</si>
  <si>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</si>
  <si>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</si>
  <si>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</si>
  <si>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</si>
  <si>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</si>
  <si>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</si>
  <si>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</si>
  <si>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</si>
  <si>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</si>
  <si>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</si>
  <si>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</si>
  <si>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</si>
  <si>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</si>
  <si>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</si>
  <si>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</si>
  <si>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</si>
  <si>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</si>
  <si>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</si>
  <si>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</si>
  <si>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</si>
  <si>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</si>
  <si>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</si>
  <si>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</si>
  <si>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</si>
  <si>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</si>
  <si>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</si>
  <si>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</si>
  <si>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</si>
  <si>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</si>
  <si>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</si>
  <si>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</si>
  <si>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</si>
  <si>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</si>
  <si>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</si>
  <si>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</si>
  <si>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</si>
  <si>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</si>
  <si>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</si>
  <si>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</si>
  <si>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</si>
  <si>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</si>
  <si>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</si>
  <si>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</si>
  <si>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</si>
  <si>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</si>
  <si>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</si>
  <si>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</si>
  <si>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</si>
  <si>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</si>
  <si>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</si>
  <si>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</si>
  <si>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</si>
  <si>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</si>
  <si>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</si>
  <si>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</si>
  <si>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</si>
  <si>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</si>
  <si>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</si>
  <si>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</si>
  <si>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</si>
  <si>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</si>
  <si>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</si>
  <si>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</si>
  <si>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</si>
  <si>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</si>
  <si>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</si>
  <si>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</si>
  <si>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</si>
  <si>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</si>
  <si>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</si>
  <si>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</si>
  <si>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</si>
  <si>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</si>
  <si>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</si>
  <si>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</si>
  <si>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</si>
  <si>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</si>
  <si>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</si>
  <si>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</si>
  <si>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</si>
  <si>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</si>
  <si>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</si>
  <si>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</si>
  <si>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</si>
  <si>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</si>
  <si>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</si>
  <si>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</si>
  <si>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</si>
  <si>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</si>
  <si>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</si>
  <si>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</si>
  <si>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</si>
  <si>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</si>
  <si>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</si>
  <si>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</si>
  <si>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</si>
  <si>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</si>
  <si>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</si>
  <si>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</si>
  <si>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</si>
  <si>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</si>
  <si>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</si>
  <si>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</si>
  <si>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</si>
  <si>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</si>
  <si>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</si>
  <si>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</si>
  <si>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</si>
  <si>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</si>
  <si>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</si>
  <si>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</si>
  <si>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</si>
  <si>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</si>
  <si>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</si>
  <si>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</si>
  <si>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</si>
  <si>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</si>
  <si>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</si>
  <si>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</si>
  <si>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</si>
  <si>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</si>
  <si>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</si>
  <si>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</si>
  <si>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</si>
  <si>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</si>
  <si>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</si>
  <si>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</si>
  <si>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</si>
  <si>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</si>
  <si>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</si>
  <si>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</si>
  <si>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</si>
  <si>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</si>
  <si>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</si>
  <si>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</si>
  <si>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</si>
  <si>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</si>
  <si>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</si>
  <si>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</si>
  <si>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</si>
  <si>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</si>
  <si>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</si>
  <si>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</si>
  <si>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</si>
  <si>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</si>
  <si>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</si>
  <si>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</si>
  <si>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</si>
  <si>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</si>
  <si>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</si>
  <si>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</si>
  <si>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</si>
  <si>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</si>
  <si>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</si>
  <si>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</si>
  <si>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</si>
  <si>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</si>
  <si>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</si>
  <si>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</si>
  <si>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</si>
  <si>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</si>
  <si>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</si>
  <si>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</si>
  <si>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</si>
  <si>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</si>
  <si>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</si>
  <si>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</si>
  <si>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</si>
  <si>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</si>
  <si>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</si>
  <si>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</si>
  <si>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</si>
  <si>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</si>
  <si>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</si>
  <si>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</si>
  <si>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</si>
  <si>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</si>
  <si>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</si>
  <si>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</si>
  <si>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</si>
  <si>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</si>
  <si>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</si>
  <si>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</si>
  <si>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</si>
  <si>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</si>
  <si>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</si>
  <si>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</si>
  <si>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</si>
  <si>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</si>
  <si>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</si>
  <si>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</si>
  <si>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</si>
  <si>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</si>
  <si>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</si>
  <si>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</si>
  <si>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</si>
  <si>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</si>
  <si>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</si>
  <si>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</si>
  <si>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</si>
  <si>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</si>
  <si>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</si>
  <si>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</si>
  <si>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</si>
  <si>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</si>
  <si>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</si>
  <si>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</si>
  <si>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</si>
  <si>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</si>
  <si>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</si>
  <si>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</si>
  <si>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</si>
  <si>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</si>
  <si>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</si>
  <si>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</si>
  <si>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</si>
  <si>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</si>
  <si>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</si>
  <si>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</si>
  <si>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</si>
  <si>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</si>
  <si>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</si>
  <si>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</si>
  <si>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</si>
  <si>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</si>
  <si>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</si>
  <si>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</si>
  <si>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</si>
  <si>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</si>
  <si>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</si>
  <si>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</si>
  <si>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</si>
  <si>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</si>
  <si>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</si>
  <si>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</si>
  <si>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</si>
  <si>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</si>
  <si>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</si>
  <si>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</si>
  <si>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</si>
  <si>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</si>
  <si>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</si>
  <si>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</si>
  <si>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</si>
  <si>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</si>
  <si>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</si>
  <si>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</si>
  <si>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</si>
  <si>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</si>
  <si>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</si>
  <si>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</si>
  <si>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</si>
  <si>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</si>
  <si>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</si>
  <si>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</si>
  <si>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</si>
  <si>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</si>
  <si>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</si>
  <si>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</si>
  <si>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</si>
  <si>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</si>
  <si>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</si>
  <si>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</si>
  <si>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</si>
  <si>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</si>
  <si>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</si>
  <si>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</si>
  <si>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</si>
  <si>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</si>
  <si>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</si>
  <si>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</si>
  <si>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</si>
  <si>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</si>
  <si>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</si>
  <si>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</si>
  <si>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</si>
  <si>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</si>
  <si>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</si>
  <si>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</si>
  <si>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</si>
  <si>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</si>
  <si>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</si>
  <si>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</si>
  <si>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</si>
  <si>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</si>
  <si>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</si>
  <si>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</si>
  <si>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</si>
  <si>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</si>
  <si>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</si>
  <si>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</si>
  <si>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</si>
  <si>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</si>
  <si>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</si>
  <si>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</si>
  <si>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</si>
  <si>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</si>
  <si>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</si>
  <si>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</si>
  <si>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</si>
  <si>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</si>
  <si>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</si>
  <si>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</si>
  <si>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</si>
  <si>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</si>
  <si>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</si>
  <si>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</si>
  <si>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</si>
  <si>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</si>
  <si>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</si>
  <si>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</si>
  <si>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</si>
  <si>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</si>
  <si>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</si>
  <si>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</si>
  <si>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</si>
  <si>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</si>
  <si>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</si>
  <si>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</si>
  <si>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</si>
  <si>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</si>
  <si>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</si>
  <si>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</si>
  <si>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</si>
  <si>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</si>
  <si>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</si>
  <si>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</si>
  <si>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</si>
  <si>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</si>
  <si>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</si>
  <si>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</si>
  <si>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</si>
  <si>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</si>
  <si>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</si>
  <si>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</si>
  <si>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</si>
  <si>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</si>
  <si>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</si>
  <si>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</si>
  <si>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</si>
  <si>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</si>
  <si>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</si>
  <si>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</si>
  <si>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</si>
  <si>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</si>
  <si>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</si>
  <si>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</si>
  <si>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</si>
  <si>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</si>
  <si>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</si>
  <si>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</si>
  <si>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</si>
  <si>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</si>
  <si>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</si>
  <si>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</si>
  <si>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</si>
  <si>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</si>
  <si>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</si>
  <si>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</si>
  <si>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</si>
  <si>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</si>
  <si>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</si>
  <si>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</si>
  <si>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</si>
  <si>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</si>
  <si>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</si>
  <si>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</si>
  <si>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</si>
  <si>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</si>
  <si>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</si>
  <si>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</si>
  <si>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</si>
  <si>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</si>
  <si>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</si>
  <si>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</si>
  <si>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</si>
  <si>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</si>
  <si>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</si>
  <si>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</si>
  <si>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</si>
  <si>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</si>
  <si>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</si>
  <si>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</si>
  <si>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</si>
  <si>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</si>
  <si>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</si>
  <si>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</si>
  <si>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</si>
  <si>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</si>
  <si>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</si>
  <si>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</si>
  <si>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</si>
  <si>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</si>
  <si>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</si>
  <si>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</si>
  <si>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</si>
  <si>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</si>
  <si>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</si>
  <si>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</si>
  <si>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</si>
  <si>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</si>
  <si>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</si>
  <si>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</si>
  <si>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</si>
  <si>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</si>
  <si>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</si>
  <si>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</si>
  <si>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</si>
  <si>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</si>
  <si>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</si>
  <si>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</si>
  <si>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</si>
  <si>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</si>
  <si>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</si>
  <si>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</si>
  <si>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</si>
  <si>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</si>
  <si>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</si>
  <si>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</si>
  <si>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</si>
  <si>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</si>
  <si>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</si>
  <si>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</si>
  <si>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</si>
  <si>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</si>
  <si>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</si>
  <si>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</si>
  <si>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</si>
  <si>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</si>
  <si>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</si>
  <si>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</si>
  <si>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</si>
  <si>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</si>
  <si>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</si>
  <si>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</si>
  <si>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</si>
  <si>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</si>
  <si>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</si>
  <si>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</si>
  <si>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</si>
  <si>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</si>
  <si>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</si>
  <si>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</si>
  <si>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</si>
  <si>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</si>
  <si>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</si>
  <si>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</si>
  <si>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</si>
  <si>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</si>
  <si>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</si>
  <si>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</si>
  <si>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</si>
  <si>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</si>
  <si>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</si>
  <si>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</si>
  <si>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</si>
  <si>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</si>
  <si>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</si>
  <si>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</si>
  <si>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</si>
  <si>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</si>
  <si>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</si>
  <si>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</si>
  <si>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</si>
  <si>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</si>
  <si>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</si>
  <si>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</si>
  <si>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</si>
  <si>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</si>
  <si>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</si>
  <si>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</si>
  <si>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</si>
  <si>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</si>
  <si>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</si>
  <si>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</si>
  <si>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</si>
  <si>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</si>
  <si>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</si>
  <si>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</si>
  <si>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</si>
  <si>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</si>
  <si>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</si>
  <si>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</si>
  <si>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</si>
  <si>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</si>
  <si>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</si>
  <si>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</si>
  <si>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</si>
  <si>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</si>
  <si>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</si>
  <si>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</si>
  <si>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</si>
  <si>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</si>
  <si>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</si>
  <si>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</si>
  <si>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</si>
  <si>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</si>
  <si>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</si>
  <si>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</si>
  <si>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</si>
  <si>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</si>
  <si>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</si>
  <si>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</si>
  <si>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</si>
  <si>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</si>
  <si>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</si>
  <si>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</si>
  <si>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</si>
  <si>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</si>
  <si>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</si>
  <si>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</si>
  <si>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</si>
  <si>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</si>
  <si>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</si>
  <si>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</si>
  <si>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</si>
  <si>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</si>
  <si>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</si>
  <si>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</si>
  <si>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</si>
  <si>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</si>
  <si>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</si>
  <si>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</si>
  <si>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</si>
  <si>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</si>
  <si>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</si>
  <si>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</si>
  <si>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</si>
  <si>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</si>
  <si>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</si>
  <si>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</si>
  <si>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</si>
  <si>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</si>
  <si>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</si>
  <si>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</si>
  <si>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</si>
  <si>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</si>
  <si>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</si>
  <si>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</si>
  <si>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</si>
  <si>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</si>
  <si>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</si>
  <si>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</si>
  <si>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</si>
  <si>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</si>
  <si>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</si>
  <si>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</si>
  <si>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</si>
  <si>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</si>
  <si>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</si>
  <si>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</si>
  <si>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</si>
  <si>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</si>
  <si>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</si>
  <si>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</si>
  <si>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</si>
  <si>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</si>
  <si>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</si>
  <si>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</si>
  <si>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</si>
  <si>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</si>
  <si>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</si>
  <si>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</si>
  <si>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</si>
  <si>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</si>
  <si>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</si>
  <si>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</si>
  <si>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</si>
  <si>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</si>
  <si>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</si>
  <si>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</si>
  <si>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</si>
  <si>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</si>
  <si>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</si>
  <si>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</si>
  <si>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</si>
  <si>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</si>
  <si>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</si>
  <si>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</si>
  <si>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</si>
  <si>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</si>
  <si>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</si>
  <si>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</si>
  <si>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</si>
  <si>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</si>
  <si>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</si>
  <si>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</si>
  <si>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</si>
  <si>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</si>
  <si>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</si>
  <si>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</si>
  <si>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</si>
  <si>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</si>
  <si>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</si>
  <si>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</si>
  <si>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</si>
  <si>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</si>
  <si>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</si>
  <si>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</si>
  <si>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</si>
  <si>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</si>
  <si>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</si>
  <si>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</si>
  <si>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</si>
  <si>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</si>
  <si>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</si>
  <si>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</si>
  <si>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</si>
  <si>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</si>
  <si>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</si>
  <si>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</si>
  <si>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</si>
  <si>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</si>
  <si>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</si>
  <si>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</si>
  <si>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</si>
  <si>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</si>
  <si>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</si>
  <si>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</si>
  <si>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</si>
  <si>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</si>
  <si>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</si>
  <si>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</si>
  <si>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</si>
  <si>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</si>
  <si>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</si>
  <si>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</si>
  <si>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</si>
  <si>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</si>
  <si>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</si>
  <si>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</si>
  <si>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</si>
  <si>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</si>
  <si>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</si>
  <si>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</si>
  <si>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</si>
  <si>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</si>
  <si>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</si>
  <si>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</si>
  <si>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</si>
  <si>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</si>
  <si>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</si>
  <si>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</si>
  <si>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</si>
  <si>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</si>
  <si>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</si>
  <si>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</si>
  <si>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</si>
  <si>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</si>
  <si>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</si>
  <si>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</si>
  <si>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</si>
  <si>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</si>
  <si>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</si>
  <si>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</si>
  <si>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</si>
  <si>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</si>
  <si>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</si>
  <si>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</si>
  <si>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</si>
  <si>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</si>
  <si>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</si>
  <si>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</si>
  <si>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</si>
  <si>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</si>
  <si>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</si>
  <si>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</si>
  <si>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</si>
  <si>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</si>
  <si>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</si>
  <si>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</si>
  <si>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</si>
  <si>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</si>
  <si>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</si>
  <si>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</si>
  <si>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</si>
  <si>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</si>
  <si>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</si>
  <si>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</si>
  <si>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</si>
  <si>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</si>
  <si>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</si>
  <si>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</si>
  <si>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</si>
  <si>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</si>
  <si>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</si>
  <si>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</si>
  <si>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</si>
  <si>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</si>
  <si>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</si>
  <si>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</si>
  <si>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</si>
  <si>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</si>
  <si>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</si>
  <si>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</si>
  <si>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</si>
  <si>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</si>
  <si>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</si>
  <si>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</si>
  <si>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</si>
  <si>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</si>
  <si>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</si>
  <si>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</si>
  <si>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</si>
  <si>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</si>
  <si>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</si>
  <si>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</si>
  <si>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</si>
  <si>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</si>
  <si>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</si>
  <si>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</si>
  <si>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</si>
  <si>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</si>
  <si>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</si>
  <si>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</si>
  <si>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</si>
  <si>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</si>
  <si>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</si>
  <si>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</si>
  <si>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</si>
  <si>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</si>
  <si>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</si>
  <si>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</si>
  <si>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</si>
  <si>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</si>
  <si>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</si>
  <si>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</si>
  <si>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</si>
  <si>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</si>
  <si>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</si>
  <si>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</si>
  <si>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</si>
  <si>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</si>
  <si>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</si>
  <si>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</si>
  <si>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</si>
  <si>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</si>
  <si>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</si>
  <si>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</si>
  <si>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</si>
  <si>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</si>
  <si>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</si>
  <si>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</si>
  <si>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</si>
  <si>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</si>
  <si>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</si>
  <si>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</si>
  <si>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</si>
  <si>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</si>
  <si>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</si>
  <si>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</si>
  <si>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</si>
  <si>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</si>
  <si>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</si>
  <si>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</si>
  <si>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</si>
  <si>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</si>
  <si>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</si>
  <si>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</si>
  <si>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</si>
  <si>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</si>
  <si>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</si>
  <si>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</si>
  <si>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</si>
  <si>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</si>
  <si>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</si>
  <si>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</si>
  <si>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</si>
  <si>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</si>
  <si>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</si>
  <si>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</si>
  <si>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</si>
  <si>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</si>
  <si>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</si>
  <si>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</si>
  <si>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</si>
  <si>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</si>
  <si>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</si>
  <si>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</si>
  <si>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</si>
  <si>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</si>
  <si>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</si>
  <si>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</si>
  <si>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</si>
  <si>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</si>
  <si>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</si>
  <si>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</si>
  <si>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</si>
  <si>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</si>
  <si>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</si>
  <si>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</si>
  <si>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</si>
  <si>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</si>
  <si>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</si>
  <si>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</si>
  <si>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</si>
  <si>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</si>
  <si>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</si>
  <si>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</si>
  <si>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</si>
  <si>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</si>
  <si>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</si>
  <si>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</si>
  <si>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</si>
  <si>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</si>
  <si>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</si>
  <si>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</si>
  <si>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</si>
  <si>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</si>
  <si>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</si>
  <si>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</si>
  <si>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</si>
  <si>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</si>
  <si>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</si>
  <si>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</si>
  <si>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</si>
  <si>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</si>
  <si>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</si>
  <si>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</si>
  <si>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</si>
  <si>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</si>
  <si>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</si>
  <si>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</si>
  <si>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</si>
  <si>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</si>
  <si>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</si>
  <si>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</si>
  <si>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</si>
  <si>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</si>
  <si>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</si>
  <si>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</si>
  <si>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</si>
  <si>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</si>
  <si>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</si>
  <si>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</si>
  <si>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</si>
  <si>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</si>
  <si>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</si>
  <si>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</si>
  <si>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</si>
  <si>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</si>
  <si>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</si>
  <si>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</si>
  <si>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</si>
  <si>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</si>
  <si>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</si>
  <si>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</si>
  <si>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</si>
  <si>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</si>
  <si>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</si>
  <si>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</si>
  <si>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</si>
  <si>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</si>
  <si>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</si>
  <si>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</si>
  <si>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</si>
  <si>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</si>
  <si>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</si>
  <si>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</si>
  <si>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</si>
  <si>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</si>
  <si>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</si>
  <si>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</si>
  <si>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</si>
  <si>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</si>
  <si>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</si>
  <si>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</si>
  <si>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</si>
  <si>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</si>
  <si>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</si>
  <si>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</si>
  <si>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</si>
  <si>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</si>
  <si>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</si>
  <si>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</si>
  <si>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</si>
  <si>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</si>
  <si>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</si>
  <si>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</si>
  <si>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</si>
  <si>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</si>
  <si>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</si>
  <si>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</si>
  <si>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</si>
  <si>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</si>
  <si>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</si>
  <si>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</si>
  <si>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</si>
  <si>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</si>
  <si>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</si>
  <si>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</si>
  <si>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</si>
  <si>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</si>
  <si>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</si>
  <si>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</si>
  <si>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</si>
  <si>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</si>
  <si>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</si>
  <si>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</si>
  <si>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</si>
  <si>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</si>
  <si>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</si>
  <si>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</si>
  <si>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</si>
  <si>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</si>
  <si>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</si>
  <si>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</si>
  <si>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</si>
  <si>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</si>
  <si>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</si>
  <si>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</si>
  <si>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</si>
  <si>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</si>
  <si>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</si>
  <si>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</si>
  <si>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</si>
  <si>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</si>
  <si>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</si>
  <si>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</si>
  <si>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</si>
  <si>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</si>
  <si>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</si>
  <si>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</si>
  <si>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</si>
  <si>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</si>
  <si>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</si>
  <si>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</si>
  <si>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</si>
  <si>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</si>
  <si>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</si>
  <si>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</si>
  <si>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</si>
  <si>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</si>
  <si>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</si>
  <si>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</si>
  <si>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</si>
  <si>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</si>
  <si>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</si>
  <si>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</si>
  <si>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</si>
  <si>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</si>
  <si>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</si>
  <si>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</si>
  <si>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</si>
  <si>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</si>
  <si>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</si>
  <si>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</si>
  <si>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</si>
  <si>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</si>
  <si>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</si>
  <si>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</si>
  <si>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</si>
  <si>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</si>
  <si>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</si>
  <si>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</si>
  <si>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</si>
  <si>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</si>
  <si>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</si>
  <si>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</si>
  <si>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</si>
  <si>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</si>
  <si>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</si>
  <si>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</si>
  <si>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</si>
  <si>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</si>
  <si>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</si>
  <si>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</si>
  <si>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</si>
  <si>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</si>
  <si>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</si>
  <si>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</si>
  <si>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</si>
  <si>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</si>
  <si>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</si>
  <si>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</si>
  <si>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</si>
  <si>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</si>
  <si>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</si>
  <si>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</si>
  <si>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</si>
  <si>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</si>
  <si>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</si>
  <si>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</si>
  <si>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</si>
  <si>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</si>
  <si>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</si>
  <si>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</si>
  <si>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</si>
  <si>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</si>
  <si>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</si>
  <si>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</si>
  <si>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</si>
  <si>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</si>
  <si>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</si>
  <si>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</si>
  <si>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</si>
  <si>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</si>
  <si>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</si>
  <si>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</si>
  <si>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</si>
  <si>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</si>
  <si>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</si>
  <si>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</si>
  <si>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</si>
  <si>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</si>
  <si>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</si>
  <si>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</si>
  <si>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</si>
  <si>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</si>
  <si>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</si>
  <si>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</si>
  <si>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</si>
  <si>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</si>
  <si>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</si>
  <si>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</si>
  <si>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</si>
  <si>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</si>
  <si>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</si>
  <si>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</si>
  <si>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</si>
  <si>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</si>
  <si>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</si>
  <si>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</si>
  <si>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</si>
  <si>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</si>
  <si>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</si>
  <si>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</si>
  <si>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</si>
  <si>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</si>
  <si>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</si>
  <si>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</si>
  <si>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</si>
  <si>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</si>
  <si>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</si>
  <si>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</si>
  <si>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</si>
  <si>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</si>
  <si>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</si>
  <si>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</si>
  <si>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</si>
  <si>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</si>
  <si>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</si>
  <si>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</si>
  <si>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</si>
  <si>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</si>
  <si>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</si>
  <si>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</si>
  <si>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</si>
  <si>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</si>
  <si>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</si>
  <si>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</si>
  <si>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</si>
  <si>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</si>
  <si>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</si>
  <si>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</si>
  <si>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</si>
  <si>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</si>
  <si>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</si>
  <si>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</si>
  <si>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</si>
  <si>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</si>
  <si>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</si>
  <si>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</si>
  <si>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</si>
  <si>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</si>
  <si>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</si>
  <si>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</si>
  <si>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</si>
  <si>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</si>
  <si>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</si>
  <si>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</si>
  <si>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</si>
  <si>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</si>
  <si>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</si>
  <si>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</si>
  <si>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</si>
  <si>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</si>
  <si>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</si>
  <si>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</si>
  <si>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</si>
  <si>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</si>
  <si>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</si>
  <si>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</si>
  <si>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</si>
  <si>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</si>
  <si>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</si>
  <si>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</si>
  <si>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</si>
  <si>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</si>
  <si>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</si>
  <si>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</si>
  <si>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</si>
  <si>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</si>
  <si>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</si>
  <si>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</si>
  <si>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</si>
  <si>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</si>
  <si>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</si>
  <si>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</si>
  <si>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</si>
  <si>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</si>
  <si>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</si>
  <si>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</si>
  <si>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</si>
  <si>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</si>
  <si>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</si>
  <si>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</si>
  <si>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</si>
  <si>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</si>
  <si>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</si>
  <si>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</si>
  <si>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</si>
  <si>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</si>
  <si>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</si>
  <si>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</si>
  <si>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</si>
  <si>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</si>
  <si>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</si>
  <si>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</si>
  <si>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</si>
  <si>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</si>
  <si>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</si>
  <si>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</si>
  <si>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</si>
  <si>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</si>
  <si>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</si>
  <si>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</si>
  <si>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</si>
  <si>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</si>
  <si>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</si>
  <si>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</si>
  <si>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</si>
  <si>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</si>
  <si>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</si>
  <si>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</si>
  <si>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</si>
  <si>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</si>
  <si>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</si>
  <si>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</si>
  <si>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</si>
  <si>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</si>
  <si>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</si>
  <si>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</si>
  <si>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</si>
  <si>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</si>
  <si>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</si>
  <si>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</si>
  <si>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</si>
  <si>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</si>
  <si>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</si>
  <si>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</si>
  <si>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</si>
  <si>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</si>
  <si>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</si>
  <si>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</si>
  <si>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</si>
  <si>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</si>
  <si>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</si>
  <si>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</si>
  <si>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</si>
  <si>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</si>
  <si>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</si>
  <si>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</si>
  <si>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</si>
  <si>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</si>
  <si>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</si>
  <si>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</si>
  <si>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</si>
  <si>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</si>
  <si>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</si>
  <si>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</si>
  <si>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</si>
  <si>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</si>
  <si>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</si>
  <si>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</si>
  <si>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</si>
  <si>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</si>
  <si>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</si>
  <si>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</si>
  <si>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</si>
  <si>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</si>
  <si>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</si>
  <si>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</si>
  <si>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</si>
  <si>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</si>
  <si>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</si>
  <si>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</si>
  <si>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</si>
  <si>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</si>
  <si>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</si>
  <si>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</si>
  <si>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</si>
  <si>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</si>
  <si>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</si>
  <si>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</si>
  <si>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</si>
  <si>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</si>
  <si>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</si>
  <si>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</si>
  <si>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</si>
  <si>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</si>
  <si>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</si>
  <si>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</si>
  <si>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</si>
  <si>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</si>
  <si>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</si>
  <si>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</si>
  <si>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</si>
  <si>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</si>
  <si>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</si>
  <si>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</si>
  <si>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</si>
  <si>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</si>
  <si>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</si>
  <si>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</si>
  <si>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</si>
  <si>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</si>
  <si>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</si>
  <si>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</si>
  <si>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</si>
  <si>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</si>
  <si>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</si>
  <si>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</si>
  <si>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</si>
  <si>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</si>
  <si>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</si>
  <si>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</si>
  <si>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</si>
  <si>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</si>
  <si>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</si>
  <si>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</si>
  <si>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</si>
  <si>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</si>
  <si>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</si>
  <si>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</si>
  <si>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</si>
  <si>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</si>
  <si>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</si>
  <si>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</si>
  <si>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</si>
  <si>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</si>
  <si>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</si>
  <si>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</si>
  <si>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</si>
  <si>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</si>
  <si>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</si>
  <si>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</si>
  <si>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</si>
  <si>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</si>
  <si>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</si>
  <si>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</si>
  <si>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</si>
  <si>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</si>
  <si>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</si>
  <si>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</si>
  <si>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</si>
  <si>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</si>
  <si>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</si>
  <si>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</si>
  <si>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</si>
  <si>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</si>
  <si>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</si>
  <si>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</si>
  <si>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</si>
  <si>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</si>
  <si>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</si>
  <si>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</si>
  <si>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</si>
  <si>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</si>
  <si>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</si>
  <si>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</si>
  <si>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</si>
  <si>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</si>
  <si>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</si>
  <si>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</si>
  <si>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</si>
  <si>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</si>
  <si>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</si>
  <si>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</si>
  <si>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</si>
  <si>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</si>
  <si>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</si>
  <si>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</si>
  <si>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</si>
  <si>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</si>
  <si>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</si>
  <si>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</si>
  <si>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</si>
  <si>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</si>
  <si>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</si>
  <si>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</si>
  <si>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</si>
  <si>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</si>
  <si>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</si>
  <si>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</si>
  <si>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</si>
  <si>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</si>
  <si>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</si>
  <si>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</si>
  <si>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</si>
  <si>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</si>
  <si>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</si>
  <si>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</si>
  <si>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</si>
  <si>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</si>
  <si>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</si>
  <si>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</si>
  <si>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</si>
  <si>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</si>
  <si>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</si>
  <si>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</si>
  <si>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</si>
  <si>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</si>
  <si>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</si>
  <si>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</si>
  <si>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</si>
  <si>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</si>
  <si>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</si>
  <si>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</si>
  <si>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</si>
  <si>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</si>
  <si>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</si>
  <si>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</si>
  <si>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</si>
  <si>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</si>
  <si>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</si>
  <si>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</si>
  <si>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</si>
  <si>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</si>
  <si>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</si>
  <si>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</si>
  <si>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</si>
  <si>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</si>
  <si>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</si>
  <si>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</si>
  <si>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</si>
  <si>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</si>
  <si>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</si>
  <si>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</si>
  <si>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</si>
  <si>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</si>
  <si>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</si>
  <si>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</si>
  <si>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</si>
  <si>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</si>
  <si>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</si>
  <si>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</si>
  <si>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</si>
  <si>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</si>
  <si>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</si>
  <si>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</si>
  <si>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</si>
  <si>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</si>
  <si>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</si>
  <si>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</si>
  <si>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</si>
  <si>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</si>
  <si>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</si>
  <si>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</si>
  <si>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</si>
  <si>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</si>
  <si>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</si>
  <si>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</si>
  <si>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</si>
  <si>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</si>
  <si>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</si>
  <si>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</si>
  <si>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</si>
  <si>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</si>
  <si>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</si>
  <si>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</si>
  <si>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</si>
  <si>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</si>
  <si>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</si>
  <si>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</si>
  <si>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</si>
  <si>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</si>
  <si>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</si>
  <si>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</si>
  <si>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</si>
  <si>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</si>
  <si>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</si>
  <si>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</si>
  <si>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</si>
  <si>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</si>
  <si>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</si>
  <si>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</si>
  <si>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</si>
  <si>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</si>
  <si>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</si>
  <si>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</si>
  <si>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</si>
  <si>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</si>
  <si>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</si>
  <si>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</si>
  <si>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</si>
  <si>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</si>
  <si>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</si>
  <si>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</si>
  <si>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</si>
  <si>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</si>
  <si>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</si>
  <si>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</si>
  <si>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</si>
  <si>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</si>
  <si>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</si>
  <si>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</si>
  <si>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</si>
  <si>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</si>
  <si>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</si>
  <si>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</si>
  <si>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</si>
  <si>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</si>
  <si>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</si>
  <si>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</si>
  <si>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</si>
  <si>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</si>
  <si>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</si>
  <si>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</si>
  <si>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</si>
  <si>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</si>
  <si>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</si>
  <si>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</si>
  <si>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</si>
  <si>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</si>
  <si>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</si>
  <si>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</si>
  <si>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</si>
  <si>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</si>
  <si>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</si>
  <si>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</si>
  <si>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</si>
  <si>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</si>
  <si>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</si>
  <si>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</si>
  <si>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</si>
  <si>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</si>
  <si>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</si>
  <si>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</si>
  <si>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</si>
  <si>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</si>
  <si>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</si>
  <si>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</si>
  <si>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</si>
  <si>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</si>
  <si>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</si>
  <si>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</si>
  <si>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</si>
  <si>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</si>
  <si>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</si>
  <si>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</si>
  <si>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</si>
  <si>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</si>
  <si>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</si>
  <si>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</si>
  <si>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</si>
  <si>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</si>
  <si>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</si>
  <si>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</si>
  <si>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</si>
  <si>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</si>
  <si>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</si>
  <si>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</si>
  <si>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</si>
  <si>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</si>
  <si>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</si>
  <si>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</si>
  <si>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</si>
  <si>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</si>
  <si>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</si>
  <si>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</si>
  <si>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</si>
  <si>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</si>
  <si>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</si>
  <si>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</si>
  <si>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</si>
  <si>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</si>
  <si>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</si>
  <si>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</si>
  <si>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</si>
  <si>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</si>
  <si>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</si>
  <si>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</si>
  <si>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</si>
  <si>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</si>
  <si>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</si>
  <si>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</si>
  <si>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</si>
  <si>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</si>
  <si>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</si>
  <si>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</si>
  <si>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</si>
  <si>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</si>
  <si>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</si>
  <si>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</si>
  <si>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</si>
  <si>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</si>
  <si>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</si>
  <si>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</si>
  <si>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</si>
  <si>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</si>
  <si>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</si>
  <si>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</si>
  <si>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</si>
  <si>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</si>
  <si>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</si>
  <si>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</si>
  <si>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</si>
  <si>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</si>
  <si>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</si>
  <si>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</si>
  <si>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</si>
  <si>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</si>
  <si>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</si>
  <si>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</si>
  <si>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</si>
  <si>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</si>
  <si>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</si>
  <si>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</si>
  <si>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</si>
  <si>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</si>
  <si>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</si>
  <si>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</si>
  <si>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</si>
  <si>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</si>
  <si>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</si>
  <si>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</si>
  <si>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</si>
  <si>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</si>
  <si>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</si>
  <si>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</si>
  <si>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</si>
  <si>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</si>
  <si>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</si>
  <si>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</si>
  <si>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</si>
  <si>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</si>
  <si>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</si>
  <si>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</si>
  <si>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</si>
  <si>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</si>
  <si>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</si>
  <si>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</si>
  <si>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</si>
  <si>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</si>
  <si>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</si>
  <si>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</si>
  <si>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</si>
  <si>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</si>
  <si>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</si>
  <si>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</si>
  <si>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</si>
  <si>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</si>
  <si>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</si>
  <si>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</si>
  <si>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</si>
  <si>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</si>
  <si>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</si>
  <si>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</si>
  <si>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</si>
  <si>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</si>
  <si>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</si>
  <si>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</si>
  <si>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</si>
  <si>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</si>
  <si>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</si>
  <si>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</si>
  <si>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</si>
  <si>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</si>
  <si>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</si>
  <si>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</si>
  <si>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</si>
  <si>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</si>
  <si>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</si>
  <si>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</si>
  <si>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</si>
  <si>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</si>
  <si>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</si>
  <si>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</si>
  <si>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</si>
  <si>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</si>
  <si>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</si>
  <si>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</si>
  <si>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</si>
  <si>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</si>
  <si>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</si>
  <si>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</si>
  <si>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</si>
  <si>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</si>
  <si>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</si>
  <si>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</si>
  <si>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</si>
  <si>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</si>
  <si>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</si>
  <si>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</si>
  <si>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</si>
  <si>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</si>
  <si>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</si>
  <si>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</si>
  <si>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</si>
  <si>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</si>
  <si>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</si>
  <si>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</si>
  <si>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</si>
  <si>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</si>
  <si>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</si>
  <si>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</si>
  <si>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</si>
  <si>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</si>
  <si>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</si>
  <si>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</si>
  <si>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</si>
  <si>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</si>
  <si>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</si>
  <si>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</si>
  <si>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</si>
  <si>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</si>
  <si>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</si>
  <si>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</si>
  <si>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</si>
  <si>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</si>
  <si>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</si>
  <si>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</si>
  <si>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</si>
  <si>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</si>
  <si>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</si>
  <si>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</si>
  <si>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</si>
  <si>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</si>
  <si>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</si>
  <si>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</si>
  <si>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</si>
  <si>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</si>
  <si>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</si>
  <si>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</si>
  <si>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</si>
  <si>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</si>
  <si>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</si>
  <si>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</si>
  <si>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</si>
  <si>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</si>
  <si>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</si>
  <si>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</si>
  <si>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</si>
  <si>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</si>
  <si>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</si>
  <si>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</si>
  <si>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</si>
  <si>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</si>
  <si>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</si>
  <si>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</si>
  <si>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</si>
  <si>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</si>
  <si>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</si>
  <si>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</si>
  <si>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</si>
  <si>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</si>
  <si>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</si>
  <si>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</si>
  <si>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</si>
  <si>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</si>
  <si>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</si>
  <si>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</si>
  <si>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</si>
  <si>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</si>
  <si>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</si>
  <si>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</si>
  <si>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</si>
  <si>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</si>
  <si>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</si>
  <si>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</si>
  <si>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</si>
  <si>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</si>
  <si>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</si>
  <si>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</si>
  <si>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</si>
  <si>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</si>
  <si>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</si>
  <si>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</si>
  <si>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</si>
  <si>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</si>
  <si>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</si>
  <si>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</si>
  <si>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</si>
  <si>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</si>
  <si>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</si>
  <si>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</si>
  <si>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</si>
  <si>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</si>
  <si>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</si>
  <si>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</si>
  <si>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</si>
  <si>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</si>
  <si>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</si>
  <si>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</si>
  <si>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</si>
  <si>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</si>
  <si>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</si>
  <si>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</si>
  <si>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</si>
  <si>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</si>
  <si>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</si>
  <si>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</si>
  <si>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</si>
  <si>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</si>
  <si>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</si>
  <si>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</si>
  <si>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</si>
  <si>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</si>
  <si>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</si>
  <si>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</si>
  <si>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</si>
  <si>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</si>
  <si>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</si>
  <si>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</si>
  <si>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</si>
  <si>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</si>
  <si>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</si>
  <si>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</si>
  <si>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</si>
  <si>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</si>
  <si>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</si>
  <si>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</si>
  <si>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</si>
  <si>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</si>
  <si>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</si>
  <si>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</si>
  <si>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</si>
  <si>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</si>
  <si>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</si>
  <si>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</si>
  <si>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</si>
  <si>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</si>
  <si>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</si>
  <si>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</si>
  <si>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</si>
  <si>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</si>
  <si>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</si>
  <si>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</si>
  <si>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</si>
  <si>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</si>
  <si>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</si>
  <si>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</si>
  <si>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</si>
  <si>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</si>
  <si>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</si>
  <si>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</si>
  <si>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</si>
  <si>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</si>
  <si>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</si>
  <si>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</si>
  <si>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</si>
  <si>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</si>
  <si>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</si>
  <si>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</si>
  <si>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</si>
  <si>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</si>
  <si>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</si>
  <si>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</si>
  <si>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</si>
  <si>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</si>
  <si>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</si>
  <si>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</si>
  <si>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</si>
  <si>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</si>
  <si>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</si>
  <si>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</si>
  <si>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</si>
  <si>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</si>
  <si>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</si>
  <si>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</si>
  <si>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</si>
  <si>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</si>
  <si>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</si>
  <si>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</si>
  <si>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</si>
  <si>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</si>
  <si>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</si>
  <si>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</si>
  <si>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</si>
  <si>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</si>
  <si>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</si>
  <si>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</si>
  <si>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</si>
  <si>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</si>
  <si>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</si>
  <si>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</si>
  <si>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</si>
  <si>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</si>
  <si>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</si>
  <si>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</si>
  <si>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</si>
  <si>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</si>
  <si>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</si>
  <si>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</si>
  <si>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</si>
  <si>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</si>
  <si>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</si>
  <si>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</si>
  <si>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</si>
  <si>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</si>
  <si>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</si>
  <si>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</si>
  <si>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</si>
  <si>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</si>
  <si>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</si>
  <si>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</si>
  <si>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</si>
  <si>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</si>
  <si>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</si>
  <si>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</si>
  <si>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</si>
  <si>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</si>
  <si>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</si>
  <si>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</si>
  <si>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</si>
  <si>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</si>
  <si>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</si>
  <si>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</si>
  <si>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</si>
  <si>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</si>
  <si>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</si>
  <si>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</si>
  <si>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</si>
  <si>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</si>
  <si>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</si>
  <si>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</si>
  <si>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</si>
  <si>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</si>
  <si>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</si>
  <si>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</si>
  <si>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</si>
  <si>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</si>
  <si>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</si>
  <si>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</si>
  <si>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</si>
  <si>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</si>
  <si>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</si>
  <si>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</si>
  <si>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</si>
  <si>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</si>
  <si>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</si>
  <si>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</si>
  <si>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</si>
  <si>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</si>
  <si>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</si>
  <si>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</si>
  <si>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</si>
  <si>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</si>
  <si>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</si>
  <si>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</si>
  <si>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</si>
  <si>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</si>
  <si>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</si>
  <si>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</si>
  <si>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</si>
  <si>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</si>
  <si>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</si>
  <si>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</si>
  <si>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</si>
  <si>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</si>
  <si>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</si>
  <si>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</si>
  <si>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</si>
  <si>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</si>
  <si>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</si>
  <si>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</si>
  <si>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</si>
  <si>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</si>
  <si>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</si>
  <si>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</si>
  <si>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</si>
  <si>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</si>
  <si>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</si>
  <si>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</si>
  <si>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</si>
  <si>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</si>
  <si>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</si>
  <si>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</si>
  <si>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</si>
  <si>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</si>
  <si>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</si>
  <si>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</si>
  <si>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</si>
  <si>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</si>
  <si>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</si>
  <si>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</si>
  <si>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</si>
  <si>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</si>
  <si>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</si>
  <si>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</si>
  <si>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</si>
  <si>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</si>
  <si>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</si>
  <si>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</si>
  <si>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</si>
  <si>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</si>
  <si>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</si>
  <si>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</si>
  <si>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</si>
  <si>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</si>
  <si>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</si>
  <si>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</si>
  <si>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</si>
  <si>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</si>
  <si>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</si>
  <si>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</si>
  <si>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</si>
  <si>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</si>
  <si>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</si>
  <si>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</si>
  <si>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</si>
  <si>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</si>
  <si>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</si>
  <si>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</si>
  <si>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</si>
  <si>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</si>
  <si>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</si>
  <si>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</si>
  <si>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</si>
  <si>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</si>
  <si>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</si>
  <si>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</si>
  <si>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</si>
  <si>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</si>
  <si>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</si>
  <si>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</si>
  <si>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</si>
  <si>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</si>
  <si>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</si>
  <si>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</si>
  <si>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</si>
  <si>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</si>
  <si>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</si>
  <si>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</si>
  <si>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</si>
  <si>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</si>
  <si>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</si>
  <si>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</si>
  <si>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</si>
  <si>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</si>
  <si>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</si>
  <si>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</si>
  <si>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</si>
  <si>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</si>
  <si>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</si>
  <si>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</si>
  <si>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</si>
  <si>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</si>
  <si>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</si>
  <si>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</si>
  <si>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</si>
  <si>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</si>
  <si>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</si>
  <si>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</si>
  <si>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</si>
  <si>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</si>
  <si>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</si>
  <si>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</si>
  <si>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</si>
  <si>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</si>
  <si>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</si>
  <si>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</si>
  <si>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</si>
  <si>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</si>
  <si>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</si>
  <si>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</si>
  <si>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</si>
  <si>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</si>
  <si>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</si>
  <si>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</si>
  <si>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</si>
  <si>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</si>
  <si>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</si>
  <si>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</si>
  <si>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</si>
  <si>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</si>
  <si>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</si>
  <si>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</si>
  <si>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</si>
  <si>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</si>
  <si>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</si>
  <si>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</si>
  <si>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</si>
  <si>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</si>
  <si>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</si>
  <si>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</si>
  <si>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</si>
  <si>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</si>
  <si>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</si>
  <si>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</si>
  <si>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</si>
  <si>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</si>
  <si>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</si>
  <si>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</si>
  <si>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</si>
  <si>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</si>
  <si>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</si>
  <si>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</si>
  <si>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</si>
  <si>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</si>
  <si>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</si>
  <si>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</si>
  <si>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</si>
  <si>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</si>
  <si>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</si>
  <si>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</si>
  <si>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</si>
  <si>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</si>
  <si>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</si>
  <si>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</si>
  <si>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</si>
  <si>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</si>
  <si>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</si>
  <si>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</si>
  <si>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</si>
  <si>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</si>
  <si>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</si>
  <si>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</si>
  <si>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</si>
  <si>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</si>
  <si>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</si>
  <si>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</si>
  <si>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</si>
  <si>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</si>
  <si>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</si>
  <si>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</si>
  <si>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</si>
  <si>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</si>
  <si>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</si>
  <si>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</si>
  <si>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</si>
  <si>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</si>
  <si>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</si>
  <si>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</si>
  <si>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</si>
  <si>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</si>
  <si>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</si>
  <si>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</si>
  <si>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</si>
  <si>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</si>
  <si>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</si>
  <si>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</si>
  <si>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</si>
  <si>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</si>
  <si>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</si>
  <si>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</si>
  <si>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</si>
  <si>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</si>
  <si>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</si>
  <si>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</si>
  <si>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</si>
  <si>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</si>
  <si>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</si>
  <si>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</si>
  <si>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</si>
  <si>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</si>
  <si>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</si>
  <si>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</si>
  <si>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</si>
  <si>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</si>
  <si>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</si>
  <si>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</si>
  <si>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</si>
  <si>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</si>
  <si>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</si>
  <si>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</si>
  <si>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</si>
  <si>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</si>
  <si>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</si>
  <si>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</si>
  <si>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</si>
  <si>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</si>
  <si>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</si>
  <si>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</si>
  <si>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</si>
  <si>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</si>
  <si>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</si>
  <si>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</si>
  <si>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</si>
  <si>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</si>
  <si>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</si>
  <si>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</si>
  <si>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</si>
  <si>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</si>
  <si>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</si>
  <si>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</si>
  <si>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</si>
  <si>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</si>
  <si>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</si>
  <si>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</si>
  <si>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</si>
  <si>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</si>
  <si>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</si>
  <si>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</si>
  <si>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</si>
  <si>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</si>
  <si>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</si>
  <si>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</si>
  <si>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</si>
  <si>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</si>
  <si>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</si>
  <si>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</si>
  <si>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</si>
  <si>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</si>
  <si>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</si>
  <si>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</si>
  <si>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</si>
  <si>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</si>
  <si>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</si>
  <si>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</si>
  <si>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</si>
  <si>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</si>
  <si>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</si>
  <si>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</si>
  <si>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</si>
  <si>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</si>
  <si>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</si>
  <si>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</si>
  <si>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</si>
  <si>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</si>
  <si>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</si>
  <si>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</si>
  <si>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</si>
  <si>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</si>
  <si>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</si>
  <si>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</si>
  <si>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</si>
  <si>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</si>
  <si>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</si>
  <si>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</si>
  <si>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</si>
  <si>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</si>
  <si>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</si>
  <si>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</si>
  <si>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</si>
  <si>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</si>
  <si>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</si>
  <si>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</si>
  <si>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</si>
  <si>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</si>
  <si>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</si>
  <si>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</si>
  <si>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</si>
  <si>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</si>
  <si>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</si>
  <si>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</si>
  <si>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</si>
  <si>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</si>
  <si>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</si>
  <si>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</si>
  <si>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</si>
  <si>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</si>
  <si>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</si>
  <si>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</si>
  <si>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</si>
  <si>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</si>
  <si>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</si>
  <si>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</si>
  <si>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</si>
  <si>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</si>
  <si>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</si>
  <si>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</si>
  <si>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</si>
  <si>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</si>
  <si>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</si>
  <si>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</si>
  <si>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</si>
  <si>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</si>
  <si>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</si>
  <si>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</si>
  <si>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</si>
  <si>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</si>
  <si>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</si>
  <si>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</si>
  <si>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</si>
  <si>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</si>
  <si>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</si>
  <si>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</si>
  <si>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</si>
  <si>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</si>
  <si>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</si>
  <si>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</si>
  <si>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</si>
  <si>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</si>
  <si>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</si>
  <si>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</si>
  <si>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</si>
  <si>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</si>
  <si>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</si>
  <si>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</si>
  <si>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</si>
  <si>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</si>
  <si>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</si>
  <si>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</si>
  <si>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</si>
  <si>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</si>
  <si>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</si>
  <si>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</si>
  <si>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</si>
  <si>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</si>
  <si>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</si>
  <si>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</si>
  <si>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</si>
  <si>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</si>
  <si>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</si>
  <si>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</si>
  <si>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</si>
  <si>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</si>
  <si>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</si>
  <si>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</si>
  <si>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</si>
  <si>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</si>
  <si>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</si>
  <si>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</si>
  <si>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</si>
  <si>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</si>
  <si>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</si>
  <si>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</si>
  <si>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</si>
  <si>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</si>
  <si>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</si>
  <si>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</si>
  <si>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</si>
  <si>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</si>
  <si>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</si>
  <si>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</si>
  <si>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</si>
  <si>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</si>
  <si>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</si>
  <si>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</si>
  <si>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</si>
  <si>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</si>
  <si>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</si>
  <si>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</si>
  <si>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</si>
  <si>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</si>
  <si>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</si>
  <si>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</si>
  <si>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</si>
  <si>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</si>
  <si>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</si>
  <si>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</si>
  <si>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</si>
  <si>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</si>
  <si>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</si>
  <si>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</si>
  <si>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</si>
  <si>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</si>
  <si>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</si>
  <si>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</si>
  <si>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</si>
  <si>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</si>
  <si>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</si>
  <si>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</si>
  <si>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</si>
  <si>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</si>
  <si>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</si>
  <si>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</si>
  <si>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</si>
  <si>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</si>
  <si>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</si>
  <si>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</si>
  <si>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</si>
  <si>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</si>
  <si>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</si>
  <si>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</si>
  <si>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</si>
  <si>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</si>
  <si>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</si>
  <si>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</si>
  <si>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</si>
  <si>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</si>
  <si>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</si>
  <si>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</si>
  <si>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</si>
  <si>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</si>
  <si>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</si>
  <si>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</si>
  <si>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</si>
  <si>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</si>
  <si>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</si>
  <si>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</si>
  <si>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</si>
  <si>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</si>
  <si>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</si>
  <si>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</si>
  <si>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</si>
  <si>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</si>
  <si>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</si>
  <si>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</si>
  <si>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</si>
  <si>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</si>
  <si>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</si>
  <si>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</si>
  <si>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</si>
  <si>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</si>
  <si>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</si>
  <si>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</si>
  <si>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</si>
  <si>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</si>
  <si>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</si>
  <si>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</si>
  <si>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</si>
  <si>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</si>
  <si>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</si>
  <si>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</si>
  <si>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</si>
  <si>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</si>
  <si>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</si>
  <si>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</si>
  <si>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</si>
  <si>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</si>
  <si>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</si>
  <si>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</si>
  <si>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</si>
  <si>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</si>
  <si>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</si>
  <si>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</si>
  <si>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</si>
  <si>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</si>
  <si>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</si>
  <si>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</si>
  <si>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</si>
  <si>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</si>
  <si>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</si>
  <si>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</si>
  <si>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</si>
  <si>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</si>
  <si>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</si>
  <si>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</si>
  <si>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</si>
  <si>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</si>
  <si>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</si>
  <si>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</si>
  <si>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</si>
  <si>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</si>
  <si>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</si>
  <si>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</si>
  <si>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</si>
  <si>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</si>
  <si>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</si>
  <si>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</si>
  <si>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</si>
  <si>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</si>
  <si>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</si>
  <si>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</si>
  <si>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</si>
  <si>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</si>
  <si>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</si>
  <si>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</si>
  <si>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</si>
  <si>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</si>
  <si>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</si>
  <si>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</si>
  <si>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</si>
  <si>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</si>
  <si>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</si>
  <si>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</si>
  <si>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</si>
  <si>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</si>
  <si>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</si>
  <si>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</si>
  <si>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</si>
  <si>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</si>
  <si>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</si>
  <si>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</si>
  <si>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</si>
  <si>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</si>
  <si>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</si>
  <si>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</si>
  <si>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</si>
  <si>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</si>
  <si>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</si>
  <si>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</si>
  <si>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</si>
  <si>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</si>
  <si>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</si>
  <si>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</si>
  <si>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</si>
  <si>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</si>
  <si>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</si>
  <si>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</si>
  <si>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</si>
  <si>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</si>
  <si>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</si>
  <si>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</si>
  <si>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</si>
  <si>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</si>
  <si>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</si>
  <si>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</si>
  <si>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</si>
  <si>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</si>
  <si>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</si>
  <si>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</si>
  <si>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</si>
  <si>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</si>
  <si>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</si>
  <si>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</si>
  <si>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</si>
  <si>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</si>
  <si>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</si>
  <si>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</si>
  <si>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</si>
  <si>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</si>
  <si>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</si>
  <si>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</si>
  <si>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</si>
  <si>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</si>
  <si>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</si>
  <si>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</si>
  <si>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</si>
  <si>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</si>
  <si>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</si>
  <si>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</si>
  <si>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</si>
  <si>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</si>
  <si>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</si>
  <si>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</si>
  <si>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</si>
  <si>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</si>
  <si>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</si>
  <si>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</si>
  <si>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</si>
  <si>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</si>
  <si>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</si>
  <si>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</si>
  <si>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</si>
  <si>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</si>
  <si>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</si>
  <si>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</si>
  <si>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</si>
  <si>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</si>
  <si>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</si>
  <si>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</si>
  <si>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</si>
  <si>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</si>
  <si>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</si>
  <si>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</si>
  <si>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</si>
  <si>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</si>
  <si>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</si>
  <si>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</si>
  <si>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</si>
  <si>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</si>
  <si>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</si>
  <si>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</si>
  <si>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</si>
  <si>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</si>
  <si>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</si>
  <si>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</si>
  <si>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</si>
  <si>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</si>
  <si>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</si>
  <si>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</si>
  <si>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</si>
  <si>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</si>
  <si>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</si>
  <si>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</si>
  <si>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</si>
  <si>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</si>
  <si>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</si>
  <si>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</si>
  <si>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</si>
  <si>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</si>
  <si>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</si>
  <si>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</si>
  <si>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</si>
  <si>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</si>
  <si>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</si>
  <si>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</si>
  <si>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</si>
  <si>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</si>
  <si>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</si>
  <si>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</si>
  <si>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</si>
  <si>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</si>
  <si>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</si>
  <si>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</si>
  <si>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</si>
  <si>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</si>
  <si>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</si>
  <si>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</si>
  <si>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</si>
  <si>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</si>
  <si>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</si>
  <si>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</si>
  <si>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</si>
  <si>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</si>
  <si>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</si>
  <si>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</si>
  <si>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</si>
  <si>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</si>
  <si>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</si>
  <si>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</si>
  <si>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</si>
  <si>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</si>
  <si>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</si>
  <si>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</si>
  <si>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</si>
  <si>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</si>
  <si>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</si>
  <si>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</si>
  <si>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</si>
  <si>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</si>
  <si>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</si>
  <si>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</si>
  <si>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</si>
  <si>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</si>
  <si>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</si>
  <si>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</si>
  <si>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</si>
  <si>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</si>
  <si>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</si>
  <si>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</si>
  <si>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</si>
  <si>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</si>
  <si>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</si>
  <si>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</si>
  <si>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</si>
  <si>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</si>
  <si>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</si>
  <si>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</si>
  <si>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</si>
  <si>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</si>
  <si>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</si>
  <si>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</si>
  <si>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</si>
  <si>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</si>
  <si>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</si>
  <si>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</si>
  <si>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</si>
  <si>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</si>
  <si>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</si>
  <si>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</si>
  <si>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</si>
  <si>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</si>
  <si>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</si>
  <si>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</si>
  <si>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</si>
  <si>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</si>
  <si>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</si>
  <si>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</si>
  <si>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</si>
  <si>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</si>
  <si>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</si>
  <si>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</si>
  <si>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</si>
  <si>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</si>
  <si>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</si>
  <si>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</si>
  <si>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</si>
  <si>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</si>
  <si>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</si>
  <si>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</si>
  <si>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</si>
  <si>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</si>
  <si>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</si>
  <si>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</si>
  <si>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</si>
  <si>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</si>
  <si>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</si>
  <si>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</si>
  <si>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</si>
  <si>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</si>
  <si>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</si>
  <si>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</si>
  <si>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</si>
  <si>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</si>
  <si>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</si>
  <si>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</si>
  <si>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</si>
  <si>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</si>
  <si>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</si>
  <si>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</si>
  <si>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</si>
  <si>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</si>
  <si>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</si>
  <si>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</si>
  <si>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</si>
  <si>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</si>
  <si>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</si>
  <si>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</si>
  <si>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</si>
  <si>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</si>
  <si>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</si>
  <si>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</si>
  <si>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</si>
  <si>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</si>
  <si>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</si>
  <si>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</si>
  <si>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</si>
  <si>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</si>
  <si>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</si>
  <si>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</si>
  <si>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</si>
  <si>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</si>
  <si>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</si>
  <si>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</si>
  <si>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</si>
  <si>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</si>
  <si>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</si>
  <si>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</si>
  <si>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</si>
  <si>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</si>
  <si>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</si>
  <si>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</si>
  <si>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</si>
  <si>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</si>
  <si>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</si>
  <si>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</si>
  <si>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</si>
  <si>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</si>
  <si>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</si>
  <si>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</si>
  <si>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</si>
  <si>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</si>
  <si>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</si>
  <si>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</si>
  <si>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</si>
  <si>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</si>
  <si>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</si>
  <si>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</si>
  <si>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</si>
  <si>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</si>
  <si>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</si>
  <si>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</si>
  <si>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</si>
  <si>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</si>
  <si>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</si>
  <si>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</si>
  <si>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</si>
  <si>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</si>
  <si>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</si>
  <si>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</si>
  <si>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</si>
  <si>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</si>
  <si>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</si>
  <si>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</si>
  <si>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</si>
  <si>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</si>
  <si>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</si>
  <si>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</si>
  <si>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</si>
  <si>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</si>
  <si>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</si>
  <si>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</si>
  <si>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</si>
  <si>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</si>
  <si>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</si>
  <si>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</si>
  <si>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</si>
  <si>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</si>
  <si>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</si>
  <si>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</si>
  <si>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</si>
  <si>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</si>
  <si>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</si>
  <si>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</si>
  <si>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</si>
  <si>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</si>
  <si>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</si>
  <si>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</si>
  <si>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</si>
  <si>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</si>
  <si>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</si>
  <si>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</si>
  <si>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</si>
  <si>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</si>
  <si>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</si>
  <si>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</si>
  <si>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</si>
  <si>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</si>
  <si>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</si>
  <si>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</si>
  <si>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</si>
  <si>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</si>
  <si>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</si>
  <si>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</si>
  <si>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</si>
  <si>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</si>
  <si>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</si>
  <si>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</si>
  <si>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</si>
  <si>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</si>
  <si>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</si>
  <si>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</si>
  <si>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</si>
  <si>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</si>
  <si>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</si>
  <si>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</si>
  <si>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</si>
  <si>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</si>
  <si>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</si>
  <si>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</si>
  <si>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</si>
  <si>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</si>
  <si>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</si>
  <si>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</si>
  <si>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</si>
  <si>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</si>
  <si>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</si>
  <si>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</si>
  <si>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</si>
  <si>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</si>
  <si>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</si>
  <si>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</si>
  <si>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</si>
  <si>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</si>
  <si>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</si>
  <si>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</si>
  <si>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</si>
  <si>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</si>
  <si>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</si>
  <si>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</si>
  <si>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</si>
  <si>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</si>
  <si>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</si>
  <si>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</si>
  <si>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</si>
  <si>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</si>
  <si>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</si>
  <si>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</si>
  <si>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</si>
  <si>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</si>
  <si>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</si>
  <si>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</si>
  <si>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</si>
  <si>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</si>
  <si>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</si>
  <si>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</si>
  <si>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</si>
  <si>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</si>
  <si>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</si>
  <si>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</si>
  <si>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</si>
  <si>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</si>
  <si>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</si>
  <si>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</si>
  <si>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</si>
  <si>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</si>
  <si>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</si>
  <si>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</si>
  <si>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</si>
  <si>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</si>
  <si>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</si>
  <si>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</si>
  <si>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</si>
  <si>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</si>
  <si>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</si>
  <si>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</si>
  <si>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</si>
  <si>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</si>
  <si>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</si>
  <si>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</si>
  <si>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</si>
  <si>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</si>
  <si>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</si>
  <si>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</si>
  <si>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</si>
  <si>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</si>
  <si>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</si>
  <si>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</si>
  <si>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</si>
  <si>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</si>
  <si>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</si>
  <si>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</si>
  <si>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</si>
  <si>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</si>
  <si>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</si>
  <si>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</si>
  <si>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</si>
  <si>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</si>
  <si>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</si>
  <si>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</si>
  <si>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</si>
  <si>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</si>
  <si>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</si>
  <si>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</si>
  <si>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</si>
  <si>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</si>
  <si>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</si>
  <si>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</si>
  <si>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</si>
  <si>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</si>
  <si>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</si>
  <si>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</si>
  <si>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</si>
  <si>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</si>
  <si>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</si>
  <si>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</si>
  <si>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</si>
  <si>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</si>
  <si>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</si>
  <si>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</si>
  <si>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</si>
  <si>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</si>
  <si>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</si>
  <si>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</si>
  <si>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</si>
  <si>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</si>
  <si>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</si>
  <si>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</si>
  <si>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</si>
  <si>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</si>
  <si>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</si>
  <si>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</si>
  <si>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</si>
  <si>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</si>
  <si>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</si>
  <si>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</si>
  <si>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</si>
  <si>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</si>
  <si>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</si>
  <si>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</si>
  <si>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</si>
  <si>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</si>
  <si>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</si>
  <si>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</si>
  <si>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</si>
  <si>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</si>
  <si>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</si>
  <si>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</si>
  <si>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</si>
  <si>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</si>
  <si>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</si>
  <si>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</si>
  <si>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</si>
  <si>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</si>
  <si>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</si>
  <si>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</si>
  <si>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</si>
  <si>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</si>
  <si>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</si>
  <si>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</si>
  <si>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</si>
  <si>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</si>
  <si>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</si>
  <si>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</si>
  <si>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</si>
  <si>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</si>
  <si>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</si>
  <si>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</si>
  <si>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</si>
  <si>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</si>
  <si>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</si>
  <si>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</si>
  <si>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</si>
  <si>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</si>
  <si>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</si>
  <si>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</si>
  <si>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</si>
  <si>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</si>
  <si>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</si>
  <si>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</si>
  <si>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</si>
  <si>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</si>
  <si>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</si>
  <si>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</si>
  <si>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</si>
  <si>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</si>
  <si>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</si>
  <si>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</si>
  <si>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</si>
  <si>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</si>
  <si>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</si>
  <si>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</si>
  <si>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</si>
  <si>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</si>
  <si>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</si>
  <si>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</si>
  <si>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</si>
  <si>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</si>
  <si>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</si>
  <si>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</si>
  <si>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</si>
  <si>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</si>
  <si>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</si>
  <si>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</si>
  <si>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</si>
  <si>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</si>
  <si>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</si>
  <si>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</si>
  <si>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</si>
  <si>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</si>
  <si>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</si>
  <si>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</si>
  <si>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</si>
  <si>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</si>
  <si>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</si>
  <si>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</si>
  <si>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</si>
  <si>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</si>
  <si>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</si>
  <si>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</si>
  <si>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</si>
  <si>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</si>
  <si>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</si>
  <si>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</si>
  <si>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</si>
  <si>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</si>
  <si>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</si>
  <si>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</si>
  <si>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</si>
  <si>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</si>
  <si>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</si>
  <si>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</si>
  <si>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</si>
  <si>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</si>
  <si>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</si>
  <si>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</si>
  <si>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</si>
  <si>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</si>
  <si>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</si>
  <si>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</si>
  <si>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</si>
  <si>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</si>
  <si>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</si>
  <si>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</si>
  <si>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</si>
  <si>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</si>
  <si>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</si>
  <si>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</si>
  <si>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</si>
  <si>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</si>
  <si>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</si>
  <si>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</si>
  <si>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</si>
  <si>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</si>
  <si>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</si>
  <si>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</si>
  <si>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</si>
  <si>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</si>
  <si>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</si>
  <si>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</si>
  <si>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</si>
  <si>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</si>
  <si>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</si>
  <si>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</si>
  <si>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</si>
  <si>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</si>
  <si>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</si>
  <si>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</si>
  <si>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</si>
  <si>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</si>
  <si>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</si>
  <si>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</si>
  <si>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</si>
  <si>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</si>
  <si>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</si>
  <si>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</si>
  <si>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</si>
  <si>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</si>
  <si>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</si>
  <si>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</si>
  <si>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</si>
  <si>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</si>
  <si>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</si>
  <si>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</si>
  <si>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</si>
  <si>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</si>
  <si>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</si>
  <si>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</si>
  <si>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</si>
  <si>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</si>
  <si>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</si>
  <si>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</si>
  <si>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</si>
  <si>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</si>
  <si>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</si>
  <si>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</si>
  <si>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</si>
  <si>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</si>
  <si>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</si>
  <si>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</si>
  <si>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</si>
  <si>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</si>
  <si>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</si>
  <si>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</si>
  <si>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</si>
  <si>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</si>
  <si>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</si>
  <si>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</si>
  <si>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</si>
  <si>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</si>
  <si>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</si>
  <si>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</si>
  <si>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</si>
  <si>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</si>
  <si>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</si>
  <si>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</si>
  <si>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</si>
  <si>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</si>
  <si>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</si>
  <si>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</si>
  <si>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</si>
  <si>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</si>
  <si>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</si>
  <si>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</si>
  <si>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</si>
  <si>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</si>
  <si>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</si>
  <si>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</si>
  <si>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</si>
  <si>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</si>
  <si>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</si>
  <si>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</si>
  <si>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</si>
  <si>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</si>
  <si>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</si>
  <si>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</si>
  <si>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</si>
  <si>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</si>
  <si>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</si>
  <si>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</si>
  <si>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</si>
  <si>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</si>
  <si>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</si>
  <si>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</si>
  <si>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</si>
  <si>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</si>
  <si>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</si>
  <si>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</si>
  <si>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</si>
  <si>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</si>
  <si>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</si>
  <si>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</si>
  <si>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</si>
  <si>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</si>
  <si>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</si>
  <si>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</si>
  <si>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</si>
  <si>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</si>
  <si>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</si>
  <si>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</si>
  <si>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</si>
  <si>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</si>
  <si>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</si>
  <si>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</si>
  <si>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</si>
  <si>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</si>
  <si>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</si>
  <si>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</si>
  <si>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</si>
  <si>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</si>
  <si>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</si>
  <si>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</si>
  <si>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</si>
  <si>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</si>
  <si>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</si>
  <si>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</si>
  <si>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</si>
  <si>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</si>
  <si>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</si>
  <si>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</si>
  <si>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</si>
  <si>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</si>
  <si>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</si>
  <si>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</si>
  <si>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</si>
  <si>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</si>
  <si>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</si>
  <si>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</si>
  <si>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</si>
  <si>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</si>
  <si>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</si>
  <si>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</si>
  <si>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</si>
  <si>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</si>
  <si>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</si>
  <si>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</si>
  <si>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</si>
  <si>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</si>
  <si>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</si>
  <si>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</si>
  <si>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</si>
  <si>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</si>
  <si>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</si>
  <si>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</si>
  <si>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</si>
  <si>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</si>
  <si>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</si>
  <si>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</si>
  <si>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</si>
  <si>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</si>
  <si>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</si>
  <si>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</si>
  <si>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</si>
  <si>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</si>
  <si>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</si>
  <si>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</si>
  <si>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</si>
  <si>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</si>
  <si>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</si>
  <si>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</si>
  <si>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</si>
  <si>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</si>
  <si>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</si>
  <si>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</si>
  <si>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</si>
  <si>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</si>
  <si>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</si>
  <si>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</si>
  <si>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</si>
  <si>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</si>
  <si>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</si>
  <si>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</si>
  <si>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</si>
  <si>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</si>
  <si>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</si>
  <si>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</si>
  <si>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</si>
  <si>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</si>
  <si>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</si>
  <si>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</si>
  <si>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</si>
  <si>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</si>
  <si>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</si>
  <si>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</si>
  <si>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</si>
  <si>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</si>
  <si>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</si>
  <si>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</si>
  <si>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</si>
  <si>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</si>
  <si>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</si>
  <si>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</si>
  <si>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</si>
  <si>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</si>
  <si>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</si>
  <si>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</si>
  <si>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</si>
  <si>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</si>
  <si>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</si>
  <si>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</si>
  <si>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</si>
  <si>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</si>
  <si>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</si>
  <si>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</si>
  <si>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</si>
  <si>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</si>
  <si>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</si>
  <si>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</si>
  <si>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</si>
  <si>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</si>
  <si>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</si>
  <si>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</si>
  <si>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</si>
  <si>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</si>
  <si>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</si>
  <si>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</si>
  <si>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</si>
  <si>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</si>
  <si>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</si>
  <si>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</si>
  <si>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</si>
  <si>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</si>
  <si>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</si>
  <si>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</si>
  <si>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</si>
  <si>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</si>
  <si>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</si>
  <si>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</si>
  <si>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</si>
  <si>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</si>
  <si>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</si>
  <si>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</si>
  <si>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</si>
  <si>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</si>
  <si>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</si>
  <si>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</si>
  <si>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</si>
  <si>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</si>
  <si>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</si>
  <si>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</si>
  <si>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</si>
  <si>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</si>
  <si>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</si>
  <si>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</si>
  <si>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</si>
  <si>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</si>
  <si>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</si>
  <si>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</si>
  <si>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</si>
  <si>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</si>
  <si>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</si>
  <si>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</si>
  <si>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</si>
  <si>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</si>
  <si>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</si>
  <si>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</si>
  <si>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</si>
  <si>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</si>
  <si>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</si>
  <si>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</si>
  <si>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</si>
  <si>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</si>
  <si>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</si>
  <si>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</si>
  <si>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</si>
  <si>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</si>
  <si>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</si>
  <si>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</si>
  <si>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</si>
  <si>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</si>
  <si>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</si>
  <si>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</si>
  <si>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</si>
  <si>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</si>
  <si>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</si>
  <si>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</si>
  <si>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</si>
  <si>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</si>
  <si>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</si>
  <si>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</si>
  <si>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</si>
  <si>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</si>
  <si>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</si>
  <si>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</si>
  <si>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</si>
  <si>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</si>
  <si>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</si>
  <si>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</si>
  <si>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</si>
  <si>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</si>
  <si>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</si>
  <si>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</si>
  <si>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</si>
  <si>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</si>
  <si>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</si>
  <si>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</si>
  <si>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</si>
  <si>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</si>
  <si>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</si>
  <si>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</si>
  <si>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</si>
  <si>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</si>
  <si>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</si>
  <si>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</si>
  <si>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</si>
  <si>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</si>
  <si>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</si>
  <si>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</si>
  <si>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</si>
  <si>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</si>
  <si>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</si>
  <si>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</si>
  <si>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</si>
  <si>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</si>
  <si>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</si>
  <si>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</si>
  <si>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</si>
  <si>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</si>
  <si>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</si>
  <si>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</si>
  <si>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</si>
  <si>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</si>
  <si>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</si>
  <si>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</si>
  <si>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</si>
  <si>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</si>
  <si>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</si>
  <si>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</si>
  <si>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</si>
  <si>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</si>
  <si>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</si>
  <si>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</si>
  <si>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</si>
  <si>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</si>
  <si>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</si>
  <si>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</si>
  <si>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</si>
  <si>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</si>
  <si>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</si>
  <si>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</si>
  <si>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</si>
  <si>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</si>
  <si>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</si>
  <si>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</si>
  <si>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</si>
  <si>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</si>
  <si>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</si>
  <si>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</si>
  <si>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</si>
  <si>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</si>
  <si>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</si>
  <si>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</si>
  <si>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</si>
  <si>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</si>
  <si>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</si>
  <si>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</si>
  <si>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</si>
  <si>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</si>
  <si>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</si>
  <si>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</si>
  <si>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</si>
  <si>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</si>
  <si>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</si>
  <si>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</si>
  <si>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</si>
  <si>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</si>
  <si>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</si>
  <si>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</si>
  <si>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</si>
  <si>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</si>
  <si>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</si>
  <si>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</si>
  <si>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</si>
  <si>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</si>
  <si>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</si>
  <si>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</si>
  <si>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</si>
  <si>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</si>
  <si>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</si>
  <si>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</si>
  <si>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</si>
  <si>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</si>
  <si>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</si>
  <si>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</si>
  <si>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</si>
  <si>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</si>
  <si>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</si>
  <si>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</si>
  <si>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</si>
  <si>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</si>
  <si>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</si>
  <si>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</si>
  <si>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</si>
  <si>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</si>
  <si>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</si>
  <si>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</si>
  <si>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</si>
  <si>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</si>
  <si>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</si>
  <si>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</si>
  <si>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</si>
  <si>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</si>
  <si>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</si>
  <si>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</si>
  <si>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</si>
  <si>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</si>
  <si>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</si>
  <si>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</si>
  <si>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</si>
  <si>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</si>
  <si>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</si>
  <si>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</si>
  <si>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</si>
  <si>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</si>
  <si>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</si>
  <si>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</si>
  <si>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</si>
  <si>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</si>
  <si>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</si>
  <si>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</si>
  <si>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</si>
  <si>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</si>
  <si>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</si>
  <si>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</si>
  <si>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</si>
  <si>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</si>
  <si>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</si>
  <si>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</si>
  <si>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</si>
  <si>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</si>
  <si>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</si>
  <si>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</si>
  <si>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</si>
  <si>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</si>
  <si>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</si>
  <si>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</si>
  <si>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</si>
  <si>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</si>
  <si>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</si>
  <si>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</si>
  <si>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</si>
  <si>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</si>
  <si>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</si>
  <si>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</si>
  <si>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</si>
  <si>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</si>
  <si>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</si>
  <si>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</si>
  <si>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</si>
  <si>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</si>
  <si>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</si>
  <si>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</si>
  <si>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</si>
  <si>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</si>
  <si>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</si>
  <si>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</si>
  <si>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</si>
  <si>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</si>
  <si>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</si>
  <si>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</si>
  <si>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</si>
  <si>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</si>
  <si>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</si>
  <si>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</si>
  <si>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</si>
  <si>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</si>
  <si>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</si>
  <si>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</si>
  <si>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</si>
  <si>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</si>
  <si>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</si>
  <si>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</si>
  <si>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</si>
  <si>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</si>
  <si>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</si>
  <si>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</si>
  <si>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</si>
  <si>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</si>
  <si>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</si>
  <si>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</si>
  <si>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</si>
  <si>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</si>
  <si>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</si>
  <si>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</si>
  <si>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</si>
  <si>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</si>
  <si>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</si>
  <si>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</si>
  <si>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</si>
  <si>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</si>
  <si>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</si>
  <si>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</si>
  <si>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</si>
  <si>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</si>
  <si>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</si>
  <si>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</si>
  <si>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</si>
  <si>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</si>
  <si>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</si>
  <si>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</si>
  <si>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</si>
  <si>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</si>
  <si>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</si>
  <si>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</si>
  <si>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</si>
  <si>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</si>
  <si>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</si>
  <si>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</si>
  <si>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</si>
  <si>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</si>
  <si>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</si>
  <si>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</si>
  <si>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</si>
  <si>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</si>
  <si>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</si>
  <si>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</si>
  <si>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</si>
  <si>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</si>
  <si>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</si>
  <si>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</si>
  <si>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</si>
  <si>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</si>
  <si>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</si>
  <si>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</si>
  <si>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</si>
  <si>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</si>
  <si>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</si>
  <si>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</si>
  <si>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</si>
  <si>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</si>
  <si>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</si>
  <si>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</si>
  <si>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</si>
  <si>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</si>
  <si>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</si>
  <si>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</si>
  <si>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</si>
  <si>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</si>
  <si>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</si>
  <si>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</si>
  <si>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</si>
  <si>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</si>
  <si>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</si>
  <si>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</si>
  <si>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</si>
  <si>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</si>
  <si>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</si>
  <si>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</si>
  <si>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</si>
  <si>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</si>
  <si>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</si>
  <si>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</si>
  <si>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</si>
  <si>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</si>
  <si>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</si>
  <si>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</si>
  <si>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</si>
  <si>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</si>
  <si>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</si>
  <si>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</si>
  <si>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</si>
  <si>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</si>
  <si>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</si>
  <si>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</si>
  <si>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</si>
  <si>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</si>
  <si>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</si>
  <si>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</si>
  <si>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</si>
  <si>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</si>
  <si>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</si>
  <si>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</si>
  <si>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</si>
  <si>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</si>
  <si>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</si>
  <si>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</si>
  <si>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</si>
  <si>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</si>
  <si>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</si>
  <si>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</si>
  <si>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</si>
  <si>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</si>
  <si>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</si>
  <si>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</si>
  <si>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</si>
  <si>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</si>
  <si>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</si>
  <si>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</si>
  <si>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</si>
  <si>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</si>
  <si>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</si>
  <si>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</si>
  <si>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</si>
  <si>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</si>
  <si>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</si>
  <si>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</si>
  <si>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</si>
  <si>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</si>
  <si>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</si>
  <si>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</si>
  <si>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</si>
  <si>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</si>
  <si>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</si>
  <si>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</si>
  <si>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</si>
  <si>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</si>
  <si>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</si>
  <si>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</si>
  <si>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</si>
  <si>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</si>
  <si>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</si>
  <si>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</si>
  <si>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</si>
  <si>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</si>
  <si>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</si>
  <si>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</si>
  <si>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</si>
  <si>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</si>
  <si>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</si>
  <si>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</si>
  <si>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</si>
  <si>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</si>
  <si>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</si>
  <si>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</si>
  <si>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</si>
  <si>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</si>
  <si>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</si>
  <si>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</si>
  <si>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</si>
  <si>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</si>
  <si>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</si>
  <si>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</si>
  <si>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</si>
  <si>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</si>
  <si>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</si>
  <si>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</si>
  <si>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</si>
  <si>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</si>
  <si>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</si>
  <si>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</si>
  <si>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</si>
  <si>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</si>
  <si>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</si>
  <si>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</si>
  <si>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</si>
  <si>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</si>
  <si>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</si>
  <si>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</si>
  <si>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</si>
  <si>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</si>
  <si>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</si>
  <si>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</si>
  <si>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</si>
  <si>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</si>
  <si>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</si>
  <si>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</si>
  <si>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</si>
  <si>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</si>
  <si>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</si>
  <si>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</si>
  <si>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</si>
  <si>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</si>
  <si>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</si>
  <si>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</si>
  <si>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</si>
  <si>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</si>
  <si>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</si>
  <si>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</si>
  <si>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</si>
  <si>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</si>
  <si>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</si>
  <si>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</si>
  <si>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</si>
  <si>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</si>
  <si>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</si>
  <si>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</si>
  <si>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</si>
  <si>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</si>
  <si>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</si>
  <si>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</si>
  <si>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</si>
  <si>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</si>
  <si>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</si>
  <si>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</si>
  <si>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</si>
  <si>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</si>
  <si>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</si>
  <si>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</si>
  <si>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</si>
  <si>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</si>
  <si>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</si>
  <si>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</si>
  <si>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</si>
  <si>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</si>
  <si>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</si>
  <si>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</si>
  <si>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</si>
  <si>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</si>
  <si>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</si>
  <si>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</si>
  <si>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</si>
  <si>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</si>
  <si>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</si>
  <si>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</si>
  <si>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</si>
  <si>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</si>
  <si>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</si>
  <si>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</si>
  <si>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</si>
  <si>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</si>
  <si>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</si>
  <si>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</si>
  <si>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</si>
  <si>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</si>
  <si>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</si>
  <si>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</si>
  <si>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</si>
  <si>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</si>
  <si>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</si>
  <si>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</si>
  <si>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</si>
  <si>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</si>
  <si>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</si>
  <si>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</si>
  <si>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</si>
  <si>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</si>
  <si>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</si>
  <si>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</si>
  <si>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</si>
  <si>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</si>
  <si>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</si>
  <si>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</si>
  <si>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</si>
  <si>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</si>
  <si>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</si>
  <si>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</si>
  <si>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</si>
  <si>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</si>
  <si>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</si>
  <si>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</si>
  <si>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</si>
  <si>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</si>
  <si>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</si>
  <si>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</si>
  <si>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</si>
  <si>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</si>
  <si>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</si>
  <si>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</si>
  <si>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</si>
  <si>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</si>
  <si>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</si>
  <si>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</si>
  <si>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</si>
  <si>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</si>
  <si>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</si>
  <si>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</si>
  <si>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</si>
  <si>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</si>
  <si>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</si>
  <si>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</si>
  <si>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</si>
  <si>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</si>
  <si>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</si>
  <si>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</si>
  <si>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</si>
  <si>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</si>
  <si>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</si>
  <si>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</si>
  <si>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</si>
  <si>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</si>
  <si>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</si>
  <si>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</si>
  <si>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</si>
  <si>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</si>
  <si>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</si>
  <si>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</si>
  <si>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</si>
  <si>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</si>
  <si>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</si>
  <si>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</si>
  <si>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</si>
  <si>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</si>
  <si>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</si>
  <si>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</si>
  <si>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</si>
  <si>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</si>
  <si>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</si>
  <si>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</si>
  <si>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</si>
  <si>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</si>
  <si>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</si>
  <si>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</si>
  <si>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</si>
  <si>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</si>
  <si>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</si>
  <si>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</si>
  <si>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</si>
  <si>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</si>
  <si>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</si>
  <si>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</si>
  <si>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</si>
  <si>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</si>
  <si>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</si>
  <si>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</si>
  <si>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</si>
  <si>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</si>
  <si>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</si>
  <si>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</si>
  <si>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</si>
  <si>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</si>
  <si>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</si>
  <si>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</si>
  <si>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</si>
  <si>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</si>
  <si>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</si>
  <si>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</si>
  <si>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</si>
  <si>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</si>
  <si>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</si>
  <si>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</si>
  <si>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</si>
  <si>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</si>
  <si>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</si>
  <si>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</si>
  <si>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</si>
  <si>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</si>
  <si>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</si>
  <si>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</si>
  <si>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</si>
  <si>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</si>
  <si>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</si>
  <si>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</si>
  <si>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</si>
  <si>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</si>
  <si>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</si>
  <si>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</si>
  <si>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</si>
  <si>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</si>
  <si>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</si>
  <si>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</si>
  <si>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</si>
  <si>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</si>
  <si>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</si>
  <si>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</si>
  <si>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</si>
  <si>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</si>
  <si>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</si>
  <si>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</si>
  <si>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</si>
  <si>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</si>
  <si>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</si>
  <si>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</si>
  <si>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</si>
  <si>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</si>
  <si>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</si>
  <si>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</si>
  <si>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</si>
  <si>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</si>
  <si>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</si>
  <si>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</si>
  <si>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</si>
  <si>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</si>
  <si>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</si>
  <si>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</si>
  <si>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</si>
  <si>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</si>
  <si>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</si>
  <si>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</si>
  <si>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</si>
  <si>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</si>
  <si>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</si>
  <si>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</si>
  <si>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</si>
  <si>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</si>
  <si>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</si>
  <si>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</si>
  <si>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</si>
  <si>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</si>
  <si>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</si>
  <si>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</si>
  <si>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</si>
  <si>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</si>
  <si>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</si>
  <si>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</si>
  <si>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</si>
  <si>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</si>
  <si>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</si>
  <si>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</si>
  <si>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</si>
  <si>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</si>
  <si>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</si>
  <si>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</si>
  <si>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</si>
  <si>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</si>
  <si>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</si>
  <si>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</si>
  <si>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</si>
  <si>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</si>
  <si>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</si>
  <si>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</si>
  <si>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</si>
  <si>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</si>
  <si>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</si>
  <si>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</si>
  <si>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</si>
  <si>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</si>
  <si>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</si>
  <si>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</si>
  <si>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</si>
  <si>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</si>
  <si>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</si>
  <si>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</si>
  <si>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</si>
  <si>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</si>
  <si>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</si>
  <si>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</si>
  <si>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</si>
  <si>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</si>
  <si>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</si>
  <si>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</si>
  <si>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</si>
  <si>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</si>
  <si>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</si>
  <si>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</si>
  <si>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</si>
  <si>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</si>
  <si>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</si>
  <si>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</si>
  <si>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</si>
  <si>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</si>
  <si>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</si>
  <si>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</si>
  <si>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</si>
  <si>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</si>
  <si>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</si>
  <si>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</si>
  <si>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</si>
  <si>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</si>
  <si>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</si>
  <si>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</si>
  <si>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</si>
  <si>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</si>
  <si>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</si>
  <si>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</si>
  <si>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</si>
  <si>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</si>
  <si>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</si>
  <si>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</si>
  <si>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</si>
  <si>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</si>
  <si>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</si>
  <si>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</si>
  <si>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</si>
  <si>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</si>
  <si>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</si>
  <si>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</si>
  <si>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</si>
  <si>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</si>
  <si>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</si>
  <si>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</si>
  <si>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</si>
  <si>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</si>
  <si>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</si>
  <si>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</si>
  <si>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</si>
  <si>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</si>
  <si>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</si>
  <si>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</si>
  <si>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</si>
  <si>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</si>
  <si>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</si>
  <si>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</si>
  <si>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</si>
  <si>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</si>
  <si>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</si>
  <si>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</si>
  <si>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</si>
  <si>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</si>
  <si>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</si>
  <si>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</si>
  <si>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</si>
  <si>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</si>
  <si>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</si>
  <si>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</si>
  <si>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</si>
  <si>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</si>
  <si>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</si>
  <si>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</si>
  <si>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</si>
  <si>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</si>
  <si>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</si>
  <si>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</si>
  <si>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</si>
  <si>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</si>
  <si>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</si>
  <si>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</si>
  <si>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</si>
  <si>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</si>
  <si>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</si>
  <si>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</si>
  <si>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</si>
  <si>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</si>
  <si>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</si>
  <si>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</si>
  <si>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</si>
  <si>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</si>
  <si>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</si>
  <si>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</si>
  <si>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</si>
  <si>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</si>
  <si>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</si>
  <si>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</si>
  <si>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</si>
  <si>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</si>
  <si>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</si>
  <si>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</si>
  <si>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</si>
  <si>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</si>
  <si>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</si>
  <si>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</si>
  <si>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</si>
  <si>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</si>
  <si>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</si>
  <si>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</si>
  <si>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</si>
  <si>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</si>
  <si>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</si>
  <si>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</si>
  <si>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</si>
  <si>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</si>
  <si>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</si>
  <si>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</si>
  <si>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</si>
  <si>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</si>
  <si>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</si>
  <si>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</si>
  <si>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</si>
  <si>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</si>
  <si>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</si>
  <si>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</si>
  <si>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</si>
  <si>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</si>
  <si>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</si>
  <si>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</si>
  <si>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</si>
  <si>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</si>
  <si>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</si>
  <si>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</si>
  <si>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</si>
  <si>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</si>
  <si>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</si>
  <si>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</si>
  <si>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</si>
  <si>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</si>
  <si>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</si>
  <si>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</si>
  <si>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</si>
  <si>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</si>
  <si>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</si>
  <si>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</si>
  <si>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</si>
  <si>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</si>
  <si>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</si>
  <si>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</si>
  <si>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</si>
  <si>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</si>
  <si>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</si>
  <si>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</si>
  <si>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</si>
  <si>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</si>
  <si>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</si>
  <si>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</si>
  <si>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</si>
  <si>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</si>
  <si>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</si>
  <si>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</si>
  <si>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</si>
  <si>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</si>
  <si>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</si>
  <si>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</si>
  <si>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</si>
  <si>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</si>
  <si>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</si>
  <si>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</si>
  <si>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</si>
  <si>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</si>
  <si>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</si>
  <si>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</si>
  <si>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</si>
  <si>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</si>
  <si>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</si>
  <si>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</si>
  <si>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</si>
  <si>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</si>
  <si>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</si>
  <si>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</si>
  <si>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</si>
  <si>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</si>
  <si>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</si>
  <si>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</si>
  <si>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</si>
  <si>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</si>
  <si>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</si>
  <si>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</si>
  <si>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</si>
  <si>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</si>
  <si>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</si>
  <si>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</si>
  <si>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</si>
  <si>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</si>
  <si>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</si>
  <si>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</si>
  <si>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</si>
  <si>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</si>
  <si>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</si>
  <si>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</si>
  <si>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</si>
  <si>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</si>
  <si>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</si>
  <si>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</si>
  <si>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</si>
  <si>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</si>
  <si>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</si>
  <si>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</si>
  <si>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</si>
  <si>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</si>
  <si>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</si>
  <si>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</si>
  <si>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</si>
  <si>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</si>
  <si>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</si>
  <si>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</si>
  <si>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</si>
  <si>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</si>
  <si>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</si>
  <si>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</si>
  <si>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</si>
  <si>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</si>
  <si>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</si>
  <si>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</si>
  <si>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</si>
  <si>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</si>
  <si>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</si>
  <si>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</si>
  <si>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</si>
  <si>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</si>
  <si>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</si>
  <si>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</si>
  <si>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</si>
  <si>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</si>
  <si>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</si>
  <si>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</si>
  <si>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</si>
  <si>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</si>
  <si>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</si>
  <si>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</si>
  <si>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</si>
  <si>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</si>
  <si>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</si>
  <si>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</si>
  <si>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</si>
  <si>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</si>
  <si>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</si>
  <si>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</si>
  <si>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</si>
  <si>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</si>
  <si>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</si>
  <si>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</si>
  <si>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</si>
  <si>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</si>
  <si>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</si>
  <si>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</si>
  <si>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</si>
  <si>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</si>
  <si>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</si>
  <si>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</si>
  <si>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</si>
  <si>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</si>
  <si>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</si>
  <si>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</si>
  <si>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</si>
  <si>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</si>
  <si>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</si>
  <si>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</si>
  <si>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</si>
  <si>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</si>
  <si>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</si>
  <si>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</si>
  <si>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</si>
  <si>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</si>
  <si>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</si>
  <si>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</si>
  <si>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</si>
  <si>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</si>
  <si>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</si>
  <si>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</si>
  <si>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</si>
  <si>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</si>
  <si>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</si>
  <si>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</si>
  <si>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</si>
  <si>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</si>
  <si>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</si>
  <si>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</si>
  <si>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</si>
  <si>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</si>
  <si>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</si>
  <si>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</si>
  <si>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</si>
  <si>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</si>
  <si>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</si>
  <si>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</si>
  <si>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</si>
  <si>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</si>
  <si>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</si>
  <si>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</si>
  <si>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</si>
  <si>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</si>
  <si>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</si>
  <si>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</si>
  <si>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</si>
  <si>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</si>
  <si>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</si>
  <si>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</si>
  <si>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</si>
  <si>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</si>
  <si>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</si>
  <si>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</si>
  <si>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</si>
  <si>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</si>
  <si>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</si>
  <si>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</si>
  <si>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</si>
  <si>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</si>
  <si>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</si>
  <si>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</si>
  <si>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</si>
  <si>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</si>
  <si>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</si>
  <si>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</si>
  <si>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</si>
  <si>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</si>
  <si>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</si>
  <si>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</si>
  <si>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</si>
  <si>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</si>
  <si>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</si>
  <si>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</si>
  <si>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</si>
  <si>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</si>
  <si>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</si>
  <si>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</si>
  <si>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</si>
  <si>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</si>
  <si>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</si>
  <si>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</si>
  <si>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</si>
  <si>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</si>
  <si>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</si>
  <si>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</si>
  <si>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</si>
  <si>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</si>
  <si>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</si>
  <si>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</si>
  <si>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</si>
  <si>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</si>
  <si>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</si>
  <si>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</si>
  <si>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</si>
  <si>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</si>
  <si>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</si>
  <si>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</si>
  <si>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</si>
  <si>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</si>
  <si>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</si>
  <si>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</si>
  <si>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</si>
  <si>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</si>
  <si>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</si>
  <si>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</si>
  <si>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</si>
  <si>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</si>
  <si>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</si>
  <si>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</si>
  <si>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</si>
  <si>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</si>
  <si>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</si>
  <si>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</si>
  <si>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</si>
  <si>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</si>
  <si>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</si>
  <si>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</si>
  <si>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</si>
  <si>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</si>
  <si>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</si>
  <si>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</si>
  <si>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</si>
  <si>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</si>
  <si>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</si>
  <si>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</si>
  <si>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</si>
  <si>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</si>
  <si>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</si>
  <si>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</si>
  <si>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</si>
  <si>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</si>
  <si>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</si>
  <si>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</si>
  <si>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</si>
  <si>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</si>
  <si>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</si>
  <si>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</si>
  <si>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</si>
  <si>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</si>
  <si>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</si>
  <si>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</si>
  <si>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</si>
  <si>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</si>
  <si>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</si>
  <si>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</si>
  <si>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</si>
  <si>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</si>
  <si>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</si>
  <si>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</si>
  <si>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</si>
  <si>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</si>
  <si>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</si>
  <si>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</si>
  <si>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</si>
  <si>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</si>
  <si>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</si>
  <si>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</si>
  <si>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</si>
  <si>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</si>
  <si>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</si>
  <si>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</si>
  <si>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</si>
  <si>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</si>
  <si>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</si>
  <si>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</si>
  <si>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</si>
  <si>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</si>
  <si>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</si>
  <si>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</si>
  <si>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</si>
  <si>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</si>
  <si>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</si>
  <si>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</si>
  <si>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</si>
  <si>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</si>
  <si>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</si>
  <si>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</si>
  <si>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</si>
  <si>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</si>
  <si>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</si>
  <si>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</si>
  <si>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</si>
  <si>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</si>
  <si>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</si>
  <si>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</si>
  <si>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</si>
  <si>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</si>
  <si>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</si>
  <si>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</si>
  <si>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</si>
  <si>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</si>
  <si>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</si>
  <si>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</si>
  <si>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</si>
  <si>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</si>
  <si>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</si>
  <si>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</si>
  <si>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</si>
  <si>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</si>
  <si>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</si>
  <si>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</si>
  <si>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</si>
  <si>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</si>
  <si>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</si>
  <si>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</si>
  <si>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</si>
  <si>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</si>
  <si>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</si>
  <si>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</si>
  <si>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</si>
  <si>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</si>
  <si>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</si>
  <si>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</si>
  <si>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</si>
  <si>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</si>
  <si>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</si>
  <si>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</si>
  <si>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</si>
  <si>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</si>
  <si>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</si>
  <si>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</si>
  <si>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</si>
  <si>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</si>
  <si>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</si>
  <si>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</si>
  <si>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</si>
  <si>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</si>
  <si>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</si>
  <si>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</si>
  <si>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</si>
  <si>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</si>
  <si>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</si>
  <si>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</si>
  <si>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</si>
  <si>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</si>
  <si>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</si>
  <si>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</si>
  <si>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</si>
  <si>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</si>
  <si>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</si>
  <si>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</si>
  <si>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</si>
  <si>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</si>
  <si>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</si>
  <si>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</si>
  <si>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</si>
  <si>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</si>
  <si>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</si>
  <si>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</si>
  <si>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</si>
  <si>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</si>
  <si>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</si>
  <si>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</si>
  <si>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</si>
  <si>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</si>
  <si>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</si>
  <si>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</si>
  <si>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</si>
  <si>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</si>
  <si>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</si>
  <si>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</si>
  <si>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</si>
  <si>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</si>
  <si>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</si>
  <si>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</si>
  <si>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</si>
  <si>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</si>
  <si>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</si>
  <si>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</si>
  <si>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</si>
  <si>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</si>
  <si>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</si>
  <si>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</si>
  <si>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</si>
  <si>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</si>
  <si>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</si>
  <si>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</si>
  <si>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</si>
  <si>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</si>
  <si>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</si>
  <si>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</si>
  <si>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</si>
  <si>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</si>
  <si>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</si>
  <si>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</si>
  <si>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</si>
  <si>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</si>
  <si>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</si>
  <si>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</si>
  <si>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</si>
  <si>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</si>
  <si>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</si>
  <si>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</si>
  <si>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</si>
  <si>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</si>
  <si>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</si>
  <si>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</si>
  <si>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</si>
  <si>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</si>
  <si>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</si>
  <si>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</si>
  <si>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</si>
  <si>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</si>
  <si>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</si>
  <si>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</si>
  <si>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</si>
  <si>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</si>
  <si>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</si>
  <si>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</si>
  <si>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</si>
  <si>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</si>
  <si>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</si>
  <si>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</si>
  <si>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</si>
  <si>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</si>
  <si>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</si>
  <si>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</si>
  <si>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</si>
  <si>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</si>
  <si>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</si>
  <si>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</si>
  <si>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</si>
  <si>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</si>
  <si>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</si>
  <si>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</si>
  <si>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</si>
  <si>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</si>
  <si>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</si>
  <si>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</si>
  <si>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</si>
  <si>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</si>
  <si>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</si>
  <si>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</si>
  <si>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</si>
  <si>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</si>
  <si>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</si>
  <si>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</si>
  <si>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</si>
  <si>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</si>
  <si>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</si>
  <si>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</si>
  <si>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</si>
  <si>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</si>
  <si>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</si>
  <si>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</si>
  <si>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</si>
  <si>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</si>
  <si>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</si>
  <si>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</si>
  <si>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</si>
  <si>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</si>
  <si>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</si>
  <si>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</si>
  <si>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</si>
  <si>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</si>
  <si>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</si>
  <si>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</si>
  <si>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</si>
  <si>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</si>
  <si>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</si>
  <si>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</si>
  <si>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</si>
  <si>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</si>
  <si>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</si>
  <si>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</si>
  <si>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</si>
  <si>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</si>
  <si>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</si>
  <si>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</si>
  <si>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</si>
  <si>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</si>
  <si>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</si>
  <si>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</si>
  <si>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</si>
  <si>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</si>
  <si>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</si>
  <si>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</si>
  <si>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</si>
  <si>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</si>
  <si>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</si>
  <si>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</si>
  <si>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</si>
  <si>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</si>
  <si>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</si>
  <si>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</si>
  <si>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</si>
  <si>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</si>
  <si>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</si>
  <si>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</si>
  <si>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</si>
  <si>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</si>
  <si>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</si>
  <si>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</si>
  <si>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</si>
  <si>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</si>
  <si>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</si>
  <si>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</si>
  <si>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</si>
  <si>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</si>
  <si>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</si>
  <si>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</si>
  <si>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</si>
  <si>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</si>
  <si>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</si>
  <si>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</si>
  <si>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</si>
  <si>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</si>
  <si>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</si>
  <si>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</si>
  <si>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</si>
  <si>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</si>
  <si>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</si>
  <si>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</si>
  <si>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</si>
  <si>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</si>
  <si>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</si>
  <si>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</si>
  <si>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</si>
  <si>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</si>
  <si>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</si>
  <si>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</si>
  <si>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</si>
  <si>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</si>
  <si>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</si>
  <si>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</si>
  <si>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</si>
  <si>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</si>
  <si>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</si>
  <si>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</si>
  <si>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</si>
  <si>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</si>
  <si>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</si>
  <si>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</si>
  <si>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</si>
  <si>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</si>
  <si>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</si>
  <si>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</si>
  <si>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</si>
  <si>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</si>
  <si>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</si>
  <si>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</si>
  <si>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</si>
  <si>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</si>
  <si>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</si>
  <si>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</si>
  <si>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</si>
  <si>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</si>
  <si>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</si>
  <si>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</si>
  <si>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</si>
  <si>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</si>
  <si>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</si>
  <si>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</si>
  <si>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</si>
  <si>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</si>
  <si>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</si>
  <si>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</si>
  <si>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</si>
  <si>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</si>
  <si>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</si>
  <si>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</si>
  <si>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</si>
  <si>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</si>
  <si>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</si>
  <si>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</si>
  <si>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</si>
  <si>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</si>
  <si>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</si>
  <si>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</si>
  <si>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</si>
  <si>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</si>
  <si>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</si>
  <si>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</si>
  <si>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</si>
  <si>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</si>
  <si>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</si>
  <si>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</si>
  <si>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</si>
  <si>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</si>
  <si>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</si>
  <si>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</si>
  <si>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</si>
  <si>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</si>
  <si>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</si>
  <si>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</si>
  <si>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</si>
  <si>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</si>
  <si>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</si>
  <si>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</si>
  <si>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</si>
  <si>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</si>
  <si>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</si>
  <si>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</si>
  <si>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</si>
  <si>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</si>
  <si>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</si>
  <si>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</si>
  <si>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</si>
  <si>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</si>
  <si>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</si>
  <si>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</si>
  <si>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</si>
  <si>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</si>
  <si>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</si>
  <si>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</si>
  <si>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</si>
  <si>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</si>
  <si>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</si>
  <si>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</si>
  <si>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</si>
  <si>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</si>
  <si>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</si>
  <si>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</si>
  <si>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</si>
  <si>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</si>
  <si>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</si>
  <si>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</si>
  <si>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</si>
  <si>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</si>
  <si>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</si>
  <si>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</si>
  <si>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</si>
  <si>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</si>
  <si>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</si>
  <si>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</si>
  <si>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</si>
  <si>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</si>
  <si>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</si>
  <si>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</si>
  <si>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</si>
  <si>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</si>
  <si>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</si>
  <si>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</si>
  <si>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</si>
  <si>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</si>
  <si>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</si>
  <si>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</si>
  <si>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</si>
  <si>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</si>
  <si>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</si>
  <si>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</si>
  <si>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</si>
  <si>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</si>
  <si>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</si>
  <si>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</si>
  <si>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</si>
  <si>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</si>
  <si>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</si>
  <si>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</si>
  <si>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</si>
  <si>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</si>
  <si>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</si>
  <si>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</si>
  <si>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</si>
  <si>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</si>
  <si>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</si>
  <si>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</si>
  <si>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</si>
  <si>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</si>
  <si>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</si>
  <si>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</si>
  <si>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</si>
  <si>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</si>
  <si>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</si>
  <si>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</si>
  <si>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</si>
  <si>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</si>
  <si>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</si>
  <si>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</si>
  <si>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</si>
  <si>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</si>
  <si>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</si>
  <si>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</si>
  <si>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</si>
  <si>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</si>
  <si>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</si>
  <si>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</si>
  <si>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</si>
  <si>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</si>
  <si>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</si>
  <si>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</si>
  <si>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</si>
  <si>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</si>
  <si>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</si>
  <si>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</si>
  <si>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</si>
  <si>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</si>
  <si>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</si>
  <si>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</si>
  <si>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</si>
  <si>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</si>
  <si>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</si>
  <si>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</si>
  <si>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</si>
  <si>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</si>
  <si>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</si>
  <si>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</si>
  <si>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</si>
  <si>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</si>
  <si>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</si>
  <si>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</si>
  <si>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</si>
  <si>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</si>
  <si>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</si>
  <si>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</si>
  <si>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</si>
  <si>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</si>
  <si>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</si>
  <si>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</si>
  <si>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</si>
  <si>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</si>
  <si>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</si>
  <si>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</si>
  <si>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</si>
  <si>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</si>
  <si>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</si>
  <si>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</si>
  <si>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</si>
  <si>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</si>
  <si>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</si>
  <si>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</si>
  <si>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</si>
  <si>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</si>
  <si>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</si>
  <si>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</si>
  <si>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</si>
  <si>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</si>
  <si>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</si>
  <si>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</si>
  <si>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</si>
  <si>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</si>
  <si>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</si>
  <si>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</si>
  <si>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</si>
  <si>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</si>
  <si>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</si>
  <si>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</si>
  <si>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</si>
  <si>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</si>
  <si>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</si>
  <si>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</si>
  <si>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</si>
  <si>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</si>
  <si>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</si>
  <si>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</si>
  <si>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</si>
  <si>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</si>
  <si>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</si>
  <si>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</si>
  <si>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</si>
  <si>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</si>
  <si>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</si>
  <si>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</si>
  <si>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</si>
  <si>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</si>
  <si>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</si>
  <si>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</si>
  <si>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</si>
  <si>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</si>
  <si>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</si>
  <si>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</si>
  <si>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</si>
  <si>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</si>
  <si>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</si>
  <si>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</si>
  <si>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</si>
  <si>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</si>
  <si>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</si>
  <si>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</si>
  <si>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</si>
  <si>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</si>
  <si>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</si>
  <si>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</si>
  <si>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</si>
  <si>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</si>
  <si>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</si>
  <si>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</si>
  <si>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</si>
  <si>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</si>
  <si>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</si>
  <si>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</si>
  <si>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</si>
  <si>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</si>
  <si>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</si>
  <si>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</si>
  <si>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</si>
  <si>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</si>
  <si>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</si>
  <si>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</si>
  <si>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</si>
  <si>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</si>
  <si>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</si>
  <si>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</si>
  <si>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</si>
  <si>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</si>
  <si>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</si>
  <si>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</si>
  <si>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</si>
  <si>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</si>
  <si>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</si>
  <si>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</si>
  <si>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</si>
  <si>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</si>
  <si>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</si>
  <si>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</si>
  <si>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</si>
  <si>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</si>
  <si>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</si>
  <si>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</si>
  <si>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</si>
  <si>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</si>
  <si>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</si>
  <si>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</si>
  <si>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</si>
  <si>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</si>
  <si>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</si>
  <si>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</si>
  <si>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</si>
  <si>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</si>
  <si>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</si>
  <si>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</si>
  <si>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</si>
  <si>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</si>
  <si>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</si>
  <si>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</si>
  <si>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</si>
  <si>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</si>
  <si>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</si>
  <si>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</si>
  <si>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</si>
  <si>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</si>
  <si>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</si>
  <si>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</si>
  <si>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</si>
  <si>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</si>
  <si>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</si>
  <si>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</si>
  <si>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</si>
  <si>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</si>
  <si>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</si>
  <si>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</si>
  <si>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</si>
  <si>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</si>
  <si>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</si>
  <si>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</si>
  <si>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</si>
  <si>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</si>
  <si>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</si>
  <si>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</si>
  <si>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</si>
  <si>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</si>
  <si>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</si>
  <si>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</si>
  <si>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</si>
  <si>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</si>
  <si>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</si>
  <si>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</si>
  <si>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</si>
  <si>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</si>
  <si>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</si>
  <si>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</si>
  <si>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</si>
  <si>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</si>
  <si>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</si>
  <si>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</si>
  <si>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</si>
  <si>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</si>
  <si>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</si>
  <si>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</si>
  <si>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</si>
  <si>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</si>
  <si>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</si>
  <si>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</si>
  <si>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</si>
  <si>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</si>
  <si>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</si>
  <si>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</si>
  <si>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</si>
  <si>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</si>
  <si>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</si>
  <si>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</si>
  <si>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</si>
  <si>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</si>
  <si>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</si>
  <si>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</si>
  <si>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</si>
  <si>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</si>
  <si>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</si>
  <si>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</si>
  <si>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</si>
  <si>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</si>
  <si>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</si>
  <si>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</si>
  <si>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</si>
  <si>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</si>
  <si>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</si>
  <si>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</si>
  <si>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</si>
  <si>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</si>
  <si>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</si>
  <si>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</si>
  <si>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</si>
  <si>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</si>
  <si>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</si>
  <si>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</si>
  <si>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</si>
  <si>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</si>
  <si>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</si>
  <si>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</si>
  <si>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</si>
  <si>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</si>
  <si>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</si>
  <si>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</si>
  <si>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</si>
  <si>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</si>
  <si>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</si>
  <si>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</si>
  <si>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</si>
  <si>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</si>
  <si>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</si>
  <si>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</si>
  <si>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</si>
  <si>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</si>
  <si>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</si>
  <si>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</si>
  <si>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</si>
  <si>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</si>
  <si>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</si>
  <si>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</si>
  <si>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</si>
  <si>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</si>
  <si>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</si>
  <si>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</si>
  <si>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</si>
  <si>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</si>
  <si>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</si>
  <si>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</si>
  <si>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</si>
  <si>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</si>
  <si>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</si>
  <si>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</si>
  <si>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</si>
  <si>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</si>
  <si>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</si>
  <si>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</si>
  <si>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</si>
  <si>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</si>
  <si>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</si>
  <si>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</si>
  <si>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</si>
  <si>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</si>
  <si>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</si>
  <si>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</si>
  <si>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</si>
  <si>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</si>
  <si>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</si>
  <si>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</si>
  <si>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</si>
  <si>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</si>
  <si>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</si>
  <si>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</si>
  <si>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</si>
  <si>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</si>
  <si>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</si>
  <si>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</si>
  <si>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</si>
  <si>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</si>
  <si>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</si>
  <si>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</si>
  <si>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</si>
  <si>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</si>
  <si>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</si>
  <si>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</si>
  <si>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</si>
  <si>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</si>
  <si>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</si>
  <si>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</si>
  <si>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</si>
  <si>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</si>
  <si>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</si>
  <si>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</si>
  <si>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</si>
  <si>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</si>
  <si>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</si>
  <si>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</si>
  <si>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</si>
  <si>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</si>
  <si>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</si>
  <si>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</si>
  <si>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</si>
  <si>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</si>
  <si>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</si>
  <si>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</si>
  <si>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</si>
  <si>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</si>
  <si>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</si>
  <si>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</si>
  <si>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</si>
  <si>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</si>
  <si>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</si>
  <si>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</si>
  <si>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</si>
  <si>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</si>
  <si>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</si>
  <si>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</si>
  <si>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</si>
  <si>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</si>
  <si>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</si>
  <si>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</si>
  <si>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</si>
  <si>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</si>
  <si>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</si>
  <si>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</si>
  <si>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</si>
  <si>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</si>
  <si>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</si>
  <si>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</si>
  <si>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</si>
  <si>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</si>
  <si>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</si>
  <si>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</si>
  <si>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</si>
  <si>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</si>
  <si>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</si>
  <si>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</si>
  <si>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</si>
  <si>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</si>
  <si>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</si>
  <si>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</si>
  <si>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</si>
  <si>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</si>
  <si>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</si>
  <si>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</si>
  <si>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</si>
  <si>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</si>
  <si>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</si>
  <si>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</si>
  <si>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</si>
  <si>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</si>
  <si>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</si>
  <si>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</si>
  <si>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</si>
  <si>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</si>
  <si>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</si>
  <si>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</si>
  <si>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</si>
  <si>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</si>
  <si>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</si>
  <si>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</si>
  <si>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</si>
  <si>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</si>
  <si>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</si>
  <si>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</si>
  <si>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</si>
  <si>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</si>
  <si>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</si>
  <si>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</si>
  <si>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</si>
  <si>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</si>
  <si>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</si>
  <si>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</si>
  <si>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</si>
  <si>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</si>
  <si>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</si>
  <si>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</si>
  <si>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</si>
  <si>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</si>
  <si>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</si>
  <si>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</si>
  <si>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</si>
  <si>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</si>
  <si>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</si>
  <si>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</si>
  <si>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</si>
  <si>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</si>
  <si>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</si>
  <si>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</si>
  <si>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</si>
  <si>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</si>
  <si>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</si>
  <si>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</si>
  <si>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</si>
  <si>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</si>
  <si>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</si>
  <si>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</si>
  <si>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</si>
  <si>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</si>
  <si>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</si>
  <si>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</si>
  <si>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</si>
  <si>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</si>
  <si>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</si>
  <si>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</si>
  <si>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</si>
  <si>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</si>
  <si>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</si>
  <si>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</si>
  <si>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</si>
  <si>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</si>
  <si>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</si>
  <si>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</si>
  <si>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</si>
  <si>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</si>
  <si>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</si>
  <si>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</si>
  <si>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</si>
  <si>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</si>
  <si>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</si>
  <si>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</si>
  <si>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</si>
  <si>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</si>
  <si>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</si>
  <si>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</si>
  <si>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</si>
  <si>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</si>
  <si>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</si>
  <si>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</si>
  <si>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</si>
  <si>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</si>
  <si>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</si>
  <si>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</si>
  <si>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</si>
  <si>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</si>
  <si>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</si>
  <si>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</si>
  <si>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</si>
  <si>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</si>
  <si>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</si>
  <si>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</si>
  <si>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</si>
  <si>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</si>
  <si>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</si>
  <si>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</si>
  <si>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</si>
  <si>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</si>
  <si>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</si>
  <si>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</si>
  <si>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</si>
  <si>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</si>
  <si>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</si>
  <si>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</si>
  <si>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</si>
  <si>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</si>
  <si>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</si>
  <si>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</si>
  <si>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</si>
  <si>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</si>
  <si>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</si>
  <si>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</si>
  <si>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</si>
  <si>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</si>
  <si>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</si>
  <si>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</si>
  <si>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</si>
  <si>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</si>
  <si>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</si>
  <si>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</si>
  <si>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</si>
  <si>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</si>
  <si>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</si>
  <si>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</si>
  <si>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</si>
  <si>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</si>
  <si>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</si>
  <si>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</si>
  <si>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</si>
  <si>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</si>
  <si>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</si>
  <si>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</si>
  <si>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</si>
  <si>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</si>
  <si>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</si>
  <si>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</si>
  <si>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</si>
  <si>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</si>
  <si>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</si>
  <si>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</si>
  <si>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</si>
  <si>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</si>
  <si>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</si>
  <si>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</si>
  <si>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</si>
  <si>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</si>
  <si>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</si>
  <si>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</si>
  <si>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</si>
  <si>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</si>
  <si>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</si>
  <si>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</si>
  <si>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</si>
  <si>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</si>
  <si>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</si>
  <si>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</si>
  <si>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</si>
  <si>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</si>
  <si>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</si>
  <si>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</si>
  <si>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</si>
  <si>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</si>
  <si>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</si>
  <si>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</si>
  <si>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</si>
  <si>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</si>
  <si>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</si>
  <si>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</si>
  <si>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</si>
  <si>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</si>
  <si>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</si>
  <si>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</si>
  <si>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</si>
  <si>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</si>
  <si>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</si>
  <si>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</si>
  <si>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</si>
  <si>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</si>
  <si>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</si>
  <si>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</si>
  <si>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</si>
  <si>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</si>
  <si>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</si>
  <si>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</si>
  <si>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</si>
  <si>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</si>
  <si>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</si>
  <si>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</si>
  <si>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</si>
  <si>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</si>
  <si>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</si>
  <si>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</si>
  <si>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</si>
  <si>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</si>
  <si>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</si>
  <si>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</si>
  <si>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</si>
  <si>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</si>
  <si>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</si>
  <si>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</si>
  <si>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</si>
  <si>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</si>
  <si>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</si>
  <si>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</si>
  <si>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</si>
  <si>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</si>
  <si>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</si>
  <si>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</si>
  <si>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</si>
  <si>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</si>
  <si>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</si>
  <si>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</si>
  <si>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</si>
  <si>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</si>
  <si>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</si>
  <si>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</si>
  <si>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</si>
  <si>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</si>
  <si>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</si>
  <si>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</si>
  <si>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</si>
  <si>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</si>
  <si>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</si>
  <si>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</si>
  <si>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</si>
  <si>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</si>
  <si>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</si>
  <si>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</si>
  <si>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</si>
  <si>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</si>
  <si>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</si>
  <si>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</si>
  <si>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</si>
  <si>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</si>
  <si>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</si>
  <si>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</si>
  <si>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</si>
  <si>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</si>
  <si>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</si>
  <si>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</si>
  <si>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</si>
  <si>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</si>
  <si>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</si>
  <si>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</si>
  <si>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</si>
  <si>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</si>
  <si>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</si>
  <si>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</si>
  <si>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</si>
  <si>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</si>
  <si>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</si>
  <si>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</si>
  <si>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</si>
  <si>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</si>
  <si>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</si>
  <si>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</si>
  <si>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</si>
  <si>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</si>
  <si>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</si>
  <si>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</si>
  <si>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</si>
  <si>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</si>
  <si>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</si>
  <si>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</si>
  <si>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</si>
  <si>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</si>
  <si>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</si>
  <si>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</si>
  <si>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</si>
  <si>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</si>
  <si>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</si>
  <si>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</si>
  <si>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</si>
  <si>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</si>
  <si>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</si>
  <si>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</si>
  <si>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</si>
  <si>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</si>
  <si>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</si>
  <si>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</si>
  <si>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</si>
  <si>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</si>
  <si>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</si>
  <si>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</si>
  <si>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</si>
  <si>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</si>
  <si>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</si>
  <si>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</si>
  <si>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</si>
  <si>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</si>
  <si>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</si>
  <si>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</si>
  <si>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</si>
  <si>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</si>
  <si>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</si>
  <si>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</si>
  <si>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</si>
  <si>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</si>
  <si>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</si>
  <si>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</si>
  <si>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</si>
  <si>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</si>
  <si>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</si>
  <si>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</si>
  <si>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</si>
  <si>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</si>
  <si>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</si>
  <si>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</si>
  <si>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</si>
  <si>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</si>
  <si>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</si>
  <si>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</si>
  <si>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</si>
  <si>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</si>
  <si>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</si>
  <si>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</si>
  <si>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</si>
  <si>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</si>
  <si>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</si>
  <si>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</si>
  <si>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</si>
  <si>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</si>
  <si>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</si>
  <si>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</si>
  <si>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</si>
  <si>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</si>
  <si>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</si>
  <si>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</si>
  <si>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</si>
  <si>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</si>
  <si>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</si>
  <si>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</si>
  <si>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</si>
  <si>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</si>
  <si>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</si>
  <si>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</si>
  <si>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</si>
  <si>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</si>
  <si>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</si>
  <si>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</si>
  <si>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</si>
  <si>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</si>
  <si>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</si>
  <si>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</si>
  <si>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</si>
  <si>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</si>
  <si>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</si>
  <si>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</si>
  <si>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</si>
  <si>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</si>
  <si>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</si>
  <si>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</si>
  <si>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</si>
  <si>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</si>
  <si>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</si>
  <si>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</si>
  <si>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</si>
  <si>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</si>
  <si>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</si>
  <si>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</si>
  <si>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</si>
  <si>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</si>
  <si>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</si>
  <si>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</si>
  <si>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</si>
  <si>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</si>
  <si>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</si>
  <si>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</si>
  <si>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</si>
  <si>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</si>
  <si>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</si>
  <si>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</si>
  <si>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</si>
  <si>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</si>
  <si>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</si>
  <si>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</si>
  <si>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</si>
  <si>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</si>
  <si>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</si>
  <si>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</si>
  <si>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</si>
  <si>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</si>
  <si>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</si>
  <si>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</si>
  <si>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</si>
  <si>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</si>
  <si>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</si>
  <si>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</si>
  <si>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</si>
  <si>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</si>
  <si>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</si>
  <si>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</si>
  <si>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</si>
  <si>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</si>
  <si>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</si>
  <si>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</si>
  <si>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</si>
  <si>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</si>
  <si>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</si>
  <si>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</si>
  <si>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</si>
  <si>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</si>
  <si>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</si>
  <si>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</si>
  <si>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</si>
  <si>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</si>
  <si>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</si>
  <si>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</si>
  <si>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</si>
  <si>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</si>
  <si>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</si>
  <si>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</si>
  <si>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</si>
  <si>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</si>
  <si>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</si>
  <si>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</si>
  <si>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</si>
  <si>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</si>
  <si>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</si>
  <si>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</si>
  <si>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</si>
  <si>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</si>
  <si>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</si>
  <si>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</si>
  <si>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</si>
  <si>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</si>
  <si>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</si>
  <si>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</si>
  <si>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</si>
  <si>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</si>
  <si>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</si>
  <si>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</si>
  <si>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</si>
  <si>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</si>
  <si>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</si>
  <si>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</si>
  <si>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</si>
  <si>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</si>
  <si>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</si>
  <si>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</si>
  <si>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</si>
  <si>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</si>
  <si>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</si>
  <si>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</si>
  <si>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</si>
  <si>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</si>
  <si>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</si>
  <si>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</si>
  <si>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</si>
  <si>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</si>
  <si>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</si>
  <si>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</si>
  <si>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</si>
  <si>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</si>
  <si>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</si>
  <si>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</si>
  <si>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</si>
  <si>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</si>
  <si>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</si>
  <si>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</si>
  <si>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</si>
  <si>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</si>
  <si>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</si>
  <si>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</si>
  <si>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</si>
  <si>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</si>
  <si>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</si>
  <si>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</si>
  <si>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</si>
  <si>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</si>
  <si>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</si>
  <si>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</si>
  <si>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</si>
  <si>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</si>
  <si>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</si>
  <si>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</si>
  <si>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</si>
  <si>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</si>
  <si>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</si>
  <si>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</si>
  <si>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</si>
  <si>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</si>
  <si>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</si>
  <si>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</si>
  <si>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</si>
  <si>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</si>
  <si>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</si>
  <si>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</si>
  <si>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</si>
  <si>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</si>
  <si>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</si>
  <si>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</si>
  <si>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</si>
  <si>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</si>
  <si>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</si>
  <si>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</si>
  <si>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</si>
  <si>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</si>
  <si>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</si>
  <si>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</si>
  <si>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</si>
  <si>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</si>
  <si>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</si>
  <si>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</si>
  <si>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</si>
  <si>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</si>
  <si>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</si>
  <si>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</si>
  <si>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</si>
  <si>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</si>
  <si>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</si>
  <si>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</si>
  <si>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</si>
  <si>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</si>
  <si>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</si>
  <si>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</si>
  <si>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</si>
  <si>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</si>
  <si>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</si>
  <si>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</si>
  <si>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</si>
  <si>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</si>
  <si>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</si>
  <si>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</si>
  <si>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</si>
  <si>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</si>
  <si>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</si>
  <si>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</si>
  <si>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</si>
  <si>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</si>
  <si>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</si>
  <si>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</si>
  <si>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</si>
  <si>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</si>
  <si>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</si>
  <si>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</si>
  <si>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</si>
  <si>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</si>
  <si>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</si>
  <si>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</si>
  <si>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</si>
  <si>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</si>
  <si>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</si>
  <si>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</si>
  <si>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</si>
  <si>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</si>
  <si>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</si>
  <si>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</si>
  <si>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</si>
  <si>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</si>
  <si>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</si>
  <si>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</si>
  <si>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</si>
  <si>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</si>
  <si>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</si>
  <si>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</si>
  <si>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</si>
  <si>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</si>
  <si>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</si>
  <si>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</si>
  <si>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</si>
  <si>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</si>
  <si>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</si>
  <si>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</si>
  <si>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</si>
  <si>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</si>
  <si>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</si>
  <si>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</si>
  <si>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</si>
  <si>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</si>
  <si>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</si>
  <si>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</si>
  <si>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</si>
  <si>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</si>
  <si>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</si>
  <si>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</si>
  <si>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</si>
  <si>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</si>
  <si>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</si>
  <si>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</si>
  <si>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</si>
  <si>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</si>
  <si>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</si>
  <si>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</si>
  <si>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</si>
  <si>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</si>
  <si>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</si>
  <si>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</si>
  <si>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</si>
  <si>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</si>
  <si>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</si>
  <si>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</si>
  <si>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</si>
  <si>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</si>
  <si>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</si>
  <si>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</si>
  <si>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</si>
  <si>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</si>
  <si>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</si>
  <si>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</si>
  <si>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</si>
  <si>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</si>
  <si>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</si>
  <si>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</si>
  <si>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</si>
  <si>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</si>
  <si>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</si>
  <si>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</si>
  <si>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</si>
  <si>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</si>
  <si>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</si>
  <si>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</si>
  <si>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</si>
  <si>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</si>
  <si>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</si>
  <si>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</si>
  <si>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</si>
  <si>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</si>
  <si>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</si>
  <si>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</si>
  <si>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</si>
  <si>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</si>
  <si>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</si>
  <si>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</si>
  <si>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</si>
  <si>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</si>
  <si>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</si>
  <si>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</si>
  <si>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</si>
  <si>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</si>
  <si>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</si>
  <si>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</si>
  <si>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</si>
  <si>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</si>
  <si>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</si>
  <si>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</si>
  <si>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</si>
  <si>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</si>
  <si>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</si>
  <si>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</si>
  <si>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</si>
  <si>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</si>
  <si>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</si>
  <si>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</si>
  <si>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</si>
  <si>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</si>
  <si>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</si>
  <si>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</si>
  <si>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</si>
  <si>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</si>
  <si>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</si>
  <si>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</si>
  <si>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</si>
  <si>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</si>
  <si>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</si>
  <si>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</si>
  <si>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</si>
  <si>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</si>
  <si>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</si>
  <si>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</si>
  <si>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</si>
  <si>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</si>
  <si>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</si>
  <si>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</si>
  <si>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</si>
  <si>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</si>
  <si>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</si>
  <si>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</si>
  <si>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</si>
  <si>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</si>
  <si>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</si>
  <si>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</si>
  <si>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</si>
  <si>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</si>
  <si>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</si>
  <si>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</si>
  <si>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</si>
  <si>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</si>
  <si>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</si>
  <si>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</si>
  <si>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</si>
  <si>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</si>
  <si>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</si>
  <si>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</si>
  <si>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</si>
  <si>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</si>
  <si>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</si>
  <si>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</si>
  <si>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</si>
  <si>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</si>
  <si>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</si>
  <si>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</si>
  <si>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</si>
  <si>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</si>
  <si>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</si>
  <si>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</si>
  <si>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</si>
  <si>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</si>
  <si>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</si>
  <si>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</si>
  <si>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</si>
  <si>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</si>
  <si>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</si>
  <si>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</si>
  <si>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</si>
  <si>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</si>
  <si>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</si>
  <si>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</si>
  <si>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</si>
  <si>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</si>
  <si>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</si>
  <si>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</si>
  <si>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</si>
  <si>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</si>
  <si>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</si>
  <si>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</si>
  <si>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</si>
  <si>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</si>
  <si>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</si>
  <si>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</si>
  <si>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</si>
  <si>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</si>
  <si>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</si>
  <si>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</si>
  <si>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</si>
  <si>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</si>
  <si>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</si>
  <si>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</si>
  <si>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</si>
  <si>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</si>
  <si>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</si>
  <si>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</si>
  <si>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</si>
  <si>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</si>
  <si>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</si>
  <si>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</si>
  <si>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</si>
  <si>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</si>
  <si>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</si>
  <si>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</si>
  <si>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</si>
  <si>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</si>
  <si>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</si>
  <si>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</si>
  <si>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</si>
  <si>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</si>
  <si>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</si>
  <si>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</si>
  <si>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</si>
  <si>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</si>
  <si>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</si>
  <si>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</si>
  <si>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</si>
  <si>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</si>
  <si>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</si>
  <si>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</si>
  <si>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</si>
  <si>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</si>
  <si>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</si>
  <si>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</si>
  <si>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</si>
  <si>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</si>
  <si>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</si>
  <si>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</si>
  <si>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</si>
  <si>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</si>
  <si>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</si>
  <si>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</si>
  <si>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</si>
  <si>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</si>
  <si>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</si>
  <si>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</si>
  <si>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</si>
  <si>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</si>
  <si>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</si>
  <si>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</si>
  <si>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</si>
  <si>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</si>
  <si>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</si>
  <si>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</si>
  <si>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</si>
  <si>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</si>
  <si>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</si>
  <si>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</si>
  <si>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</si>
  <si>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</si>
  <si>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</si>
  <si>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</si>
  <si>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</si>
  <si>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</si>
  <si>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</si>
  <si>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</si>
  <si>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</si>
  <si>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</si>
  <si>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</si>
  <si>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</si>
  <si>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</si>
  <si>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</si>
  <si>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</si>
  <si>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</si>
  <si>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</si>
  <si>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</si>
  <si>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</si>
  <si>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</si>
  <si>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</si>
  <si>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</si>
  <si>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</si>
  <si>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</si>
  <si>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</si>
  <si>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</si>
  <si>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</si>
  <si>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</si>
  <si>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</si>
  <si>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</si>
  <si>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</si>
  <si>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</si>
  <si>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</si>
  <si>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</si>
  <si>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</si>
  <si>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</si>
  <si>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</si>
  <si>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</si>
  <si>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</si>
  <si>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</si>
  <si>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</si>
  <si>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</si>
  <si>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</si>
  <si>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</si>
  <si>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</si>
  <si>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</si>
  <si>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</si>
  <si>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</si>
  <si>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</si>
  <si>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</si>
  <si>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</si>
  <si>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</si>
  <si>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</si>
  <si>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</si>
  <si>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</si>
  <si>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</si>
  <si>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</si>
  <si>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</si>
  <si>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</si>
  <si>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</si>
  <si>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</si>
  <si>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</si>
  <si>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</si>
  <si>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</si>
  <si>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</si>
  <si>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</si>
  <si>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</si>
  <si>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</si>
  <si>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</si>
  <si>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</si>
  <si>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</si>
  <si>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</si>
  <si>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</si>
  <si>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</si>
  <si>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</si>
  <si>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</si>
  <si>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</si>
  <si>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</si>
  <si>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</si>
  <si>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</si>
  <si>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</si>
  <si>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</si>
  <si>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</si>
  <si>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</si>
  <si>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</si>
  <si>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</si>
  <si>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</si>
  <si>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</si>
  <si>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</si>
  <si>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</si>
  <si>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</si>
  <si>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</si>
  <si>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</si>
  <si>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</si>
  <si>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</si>
  <si>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</si>
  <si>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</si>
  <si>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</si>
  <si>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</si>
  <si>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</si>
  <si>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</si>
  <si>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</si>
  <si>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</si>
  <si>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</si>
  <si>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</si>
  <si>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</si>
  <si>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</si>
  <si>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</si>
  <si>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</si>
  <si>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</si>
  <si>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</si>
  <si>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</si>
  <si>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</si>
  <si>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</si>
  <si>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</si>
  <si>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</si>
  <si>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</si>
  <si>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</si>
  <si>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</si>
  <si>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</si>
  <si>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</si>
  <si>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</si>
  <si>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</si>
  <si>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</si>
  <si>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</si>
  <si>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</si>
  <si>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</si>
  <si>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</si>
  <si>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</si>
  <si>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</si>
  <si>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</si>
  <si>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</si>
  <si>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</si>
  <si>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</si>
  <si>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</si>
  <si>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</si>
  <si>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</si>
  <si>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</si>
  <si>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</si>
  <si>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</si>
  <si>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</si>
  <si>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</si>
  <si>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</si>
  <si>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</si>
  <si>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</si>
  <si>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</si>
  <si>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</si>
  <si>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</si>
  <si>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</si>
  <si>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</si>
  <si>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</si>
  <si>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</si>
  <si>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</si>
  <si>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</si>
  <si>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</si>
  <si>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</si>
  <si>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</si>
  <si>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</si>
  <si>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</si>
  <si>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</si>
  <si>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</si>
  <si>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</si>
  <si>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</si>
  <si>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</si>
  <si>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</si>
  <si>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</si>
  <si>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</si>
  <si>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</si>
  <si>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</si>
  <si>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</si>
  <si>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</si>
  <si>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</si>
  <si>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</si>
  <si>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</si>
  <si>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</si>
  <si>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</si>
  <si>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</si>
  <si>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</si>
  <si>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</si>
  <si>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</si>
  <si>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</si>
  <si>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</si>
  <si>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</si>
  <si>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</si>
  <si>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</si>
  <si>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</si>
  <si>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</si>
  <si>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</si>
  <si>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</si>
  <si>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</si>
  <si>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</si>
  <si>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</si>
  <si>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</si>
  <si>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</si>
  <si>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</si>
  <si>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</si>
  <si>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</si>
  <si>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</si>
  <si>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</si>
  <si>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</si>
  <si>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</si>
  <si>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</si>
  <si>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</si>
  <si>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</si>
  <si>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</si>
  <si>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</si>
  <si>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</si>
  <si>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</si>
  <si>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</si>
  <si>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</si>
  <si>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</si>
  <si>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</si>
  <si>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</si>
  <si>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</si>
  <si>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</si>
  <si>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</si>
  <si>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</si>
  <si>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</si>
  <si>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</si>
  <si>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</si>
  <si>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</si>
  <si>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</si>
  <si>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</si>
  <si>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</si>
  <si>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</si>
  <si>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</si>
  <si>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</si>
  <si>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</si>
  <si>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</si>
  <si>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</si>
  <si>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</si>
  <si>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</si>
  <si>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</si>
  <si>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</si>
  <si>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</si>
  <si>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</si>
  <si>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</si>
  <si>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</si>
  <si>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</si>
  <si>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</si>
  <si>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</si>
  <si>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</si>
  <si>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</si>
  <si>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</si>
  <si>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</si>
  <si>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</si>
  <si>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</si>
  <si>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</si>
  <si>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</si>
  <si>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</si>
  <si>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</si>
  <si>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</si>
  <si>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</si>
  <si>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</si>
  <si>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</si>
  <si>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</si>
  <si>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</si>
  <si>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</si>
  <si>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</si>
  <si>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</si>
  <si>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</si>
  <si>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</si>
  <si>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</si>
  <si>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</si>
  <si>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</si>
  <si>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</si>
  <si>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</si>
  <si>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</si>
  <si>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</si>
  <si>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</si>
  <si>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</si>
  <si>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</si>
  <si>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</si>
  <si>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</si>
  <si>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</si>
  <si>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</si>
  <si>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</si>
  <si>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</si>
  <si>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</si>
  <si>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</si>
  <si>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</si>
  <si>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</si>
  <si>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</si>
  <si>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</si>
  <si>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</si>
  <si>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</si>
  <si>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</si>
  <si>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</si>
  <si>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</si>
  <si>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</si>
  <si>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</si>
  <si>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</si>
  <si>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</si>
  <si>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</si>
  <si>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</si>
  <si>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</si>
  <si>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</si>
  <si>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</si>
  <si>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</si>
  <si>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</si>
  <si>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</si>
  <si>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</si>
  <si>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</si>
  <si>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</si>
  <si>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</si>
  <si>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</si>
  <si>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</si>
  <si>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</si>
  <si>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</si>
  <si>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</si>
  <si>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</si>
  <si>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</si>
  <si>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</si>
  <si>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</si>
  <si>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</si>
  <si>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</si>
  <si>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</si>
  <si>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</si>
  <si>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</si>
  <si>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</si>
  <si>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</si>
  <si>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</si>
  <si>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</si>
  <si>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</si>
  <si>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</si>
  <si>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</si>
  <si>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</si>
  <si>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</si>
  <si>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</si>
  <si>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</si>
  <si>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</si>
  <si>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</si>
  <si>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</si>
  <si>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</si>
  <si>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</si>
  <si>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</si>
  <si>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</si>
  <si>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</si>
  <si>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</si>
  <si>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</si>
  <si>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</si>
  <si>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</si>
  <si>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</si>
  <si>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</si>
  <si>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</si>
  <si>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</si>
  <si>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</si>
  <si>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</si>
  <si>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</si>
  <si>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</si>
  <si>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</si>
  <si>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</si>
  <si>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</si>
  <si>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</si>
  <si>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</si>
  <si>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</si>
  <si>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</si>
  <si>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</si>
  <si>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</si>
  <si>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</si>
  <si>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</si>
  <si>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</si>
  <si>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</si>
  <si>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</si>
  <si>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</si>
  <si>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</si>
  <si>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</si>
  <si>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</si>
  <si>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</si>
  <si>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</si>
  <si>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</si>
  <si>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</si>
  <si>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</si>
  <si>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</si>
  <si>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</si>
  <si>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</si>
  <si>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</si>
  <si>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</si>
  <si>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</si>
  <si>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</si>
  <si>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</si>
  <si>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</si>
  <si>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</si>
  <si>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</si>
  <si>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</si>
  <si>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</si>
  <si>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</si>
  <si>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</si>
  <si>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</si>
  <si>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</si>
  <si>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</si>
  <si>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</si>
  <si>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</si>
  <si>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</si>
  <si>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</si>
  <si>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</si>
  <si>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</si>
  <si>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</si>
  <si>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</si>
  <si>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</si>
  <si>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</si>
  <si>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</si>
  <si>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</si>
  <si>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</si>
  <si>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</si>
  <si>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</si>
  <si>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</si>
  <si>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</si>
  <si>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</si>
  <si>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</si>
  <si>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</si>
  <si>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</si>
  <si>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</si>
  <si>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</si>
  <si>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</si>
  <si>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</si>
  <si>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</si>
  <si>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</si>
  <si>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</si>
  <si>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</si>
  <si>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</si>
  <si>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</si>
  <si>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</si>
  <si>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</si>
  <si>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</si>
  <si>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</si>
  <si>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</si>
  <si>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</si>
  <si>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</si>
  <si>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</si>
  <si>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</si>
  <si>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</si>
  <si>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</si>
  <si>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</si>
  <si>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</si>
  <si>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</si>
  <si>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</si>
  <si>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</si>
  <si>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</si>
  <si>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</si>
  <si>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</si>
  <si>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</si>
  <si>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</si>
  <si>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</si>
  <si>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</si>
  <si>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</si>
  <si>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</si>
  <si>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</si>
  <si>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</si>
  <si>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</si>
  <si>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</si>
  <si>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</si>
  <si>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</si>
  <si>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</si>
  <si>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</si>
  <si>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</si>
  <si>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</si>
  <si>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</si>
  <si>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</si>
  <si>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</si>
  <si>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</si>
  <si>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</si>
  <si>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</si>
  <si>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</si>
  <si>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</si>
  <si>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</si>
  <si>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</si>
  <si>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</si>
  <si>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</si>
  <si>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</si>
  <si>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</si>
  <si>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</si>
  <si>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</si>
  <si>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</si>
  <si>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</si>
  <si>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</si>
  <si>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</si>
  <si>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</si>
  <si>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</si>
  <si>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</si>
  <si>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</si>
  <si>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</si>
  <si>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</si>
  <si>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</si>
  <si>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</si>
  <si>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</si>
  <si>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</si>
  <si>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</si>
  <si>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</si>
  <si>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</si>
  <si>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</si>
  <si>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</si>
  <si>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</si>
  <si>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</si>
  <si>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</si>
  <si>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</si>
  <si>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</si>
  <si>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</si>
  <si>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</si>
  <si>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</si>
  <si>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</si>
  <si>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</si>
  <si>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</si>
  <si>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</si>
  <si>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</si>
  <si>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</si>
  <si>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</si>
  <si>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</si>
  <si>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</si>
  <si>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</si>
  <si>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</si>
  <si>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</si>
  <si>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</si>
  <si>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</si>
  <si>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</si>
  <si>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</si>
  <si>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</si>
  <si>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</si>
  <si>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</si>
  <si>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</si>
  <si>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</si>
  <si>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</si>
  <si>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</si>
  <si>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</si>
  <si>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</si>
  <si>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</si>
  <si>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</si>
  <si>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</si>
  <si>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</si>
  <si>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</si>
  <si>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</si>
  <si>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</si>
  <si>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</si>
  <si>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</si>
  <si>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</si>
  <si>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</si>
  <si>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</si>
  <si>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</si>
  <si>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</si>
  <si>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</si>
  <si>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</si>
  <si>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</si>
  <si>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</si>
  <si>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</si>
  <si>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</si>
  <si>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</si>
  <si>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</si>
  <si>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</si>
  <si>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</si>
  <si>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</si>
  <si>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</si>
  <si>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</si>
  <si>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</si>
  <si>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</si>
  <si>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</si>
  <si>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</si>
  <si>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</si>
  <si>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</si>
  <si>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</si>
  <si>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</si>
  <si>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</si>
  <si>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</si>
  <si>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</si>
  <si>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</si>
  <si>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</si>
  <si>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</si>
  <si>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</si>
  <si>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</si>
  <si>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</si>
  <si>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</si>
  <si>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</si>
  <si>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</si>
  <si>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</si>
  <si>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</si>
  <si>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</si>
  <si>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</si>
  <si>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</si>
  <si>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</si>
  <si>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</si>
  <si>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</si>
  <si>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</si>
  <si>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</si>
  <si>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</si>
  <si>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</si>
  <si>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</si>
  <si>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</si>
  <si>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</si>
  <si>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</si>
  <si>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</si>
  <si>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</si>
  <si>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</si>
  <si>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</si>
  <si>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</si>
  <si>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</si>
  <si>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</si>
  <si>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</si>
  <si>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</si>
  <si>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</si>
  <si>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</si>
  <si>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</si>
  <si>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</si>
  <si>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</si>
  <si>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</si>
  <si>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</si>
  <si>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</si>
  <si>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</si>
  <si>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</si>
  <si>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</si>
  <si>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</si>
  <si>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</si>
  <si>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</si>
  <si>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</si>
  <si>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</si>
  <si>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</si>
  <si>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</si>
  <si>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</si>
  <si>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</si>
  <si>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</si>
  <si>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</si>
  <si>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</si>
  <si>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</si>
  <si>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</si>
  <si>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</si>
  <si>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</si>
  <si>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</si>
  <si>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</si>
  <si>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</si>
  <si>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</si>
  <si>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</si>
  <si>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</si>
  <si>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</si>
  <si>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</si>
  <si>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</si>
  <si>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</si>
  <si>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</si>
  <si>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</si>
  <si>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</si>
  <si>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</si>
  <si>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</si>
  <si>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</si>
  <si>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</si>
  <si>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</si>
  <si>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</si>
  <si>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</si>
  <si>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</si>
  <si>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</si>
  <si>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</si>
  <si>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</si>
  <si>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</si>
  <si>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</si>
  <si>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</si>
  <si>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</si>
  <si>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</si>
  <si>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</si>
  <si>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</si>
  <si>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</si>
  <si>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</si>
  <si>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</si>
  <si>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</si>
  <si>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</si>
  <si>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</si>
  <si>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</si>
  <si>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</si>
  <si>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</si>
  <si>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</si>
  <si>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</si>
  <si>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</si>
  <si>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</si>
  <si>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</si>
  <si>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</si>
  <si>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</si>
  <si>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</si>
  <si>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</si>
  <si>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</si>
  <si>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</si>
  <si>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</si>
  <si>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</si>
  <si>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</si>
  <si>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</si>
  <si>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</si>
  <si>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</si>
  <si>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</si>
  <si>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</si>
  <si>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</si>
  <si>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</si>
  <si>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</si>
  <si>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</si>
  <si>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</si>
  <si>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</si>
  <si>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</si>
  <si>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</si>
  <si>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</si>
  <si>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</si>
  <si>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</si>
  <si>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</si>
  <si>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</si>
  <si>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</si>
  <si>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</si>
  <si>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</si>
  <si>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</si>
  <si>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</si>
  <si>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</si>
  <si>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</si>
  <si>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</si>
  <si>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</si>
  <si>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</si>
  <si>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</si>
  <si>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</si>
  <si>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</si>
  <si>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</si>
  <si>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</si>
  <si>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</si>
  <si>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</si>
  <si>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</si>
  <si>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</si>
  <si>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</si>
  <si>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</si>
  <si>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</si>
  <si>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</si>
  <si>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</si>
  <si>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</si>
  <si>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</si>
  <si>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</si>
  <si>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</si>
  <si>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</si>
  <si>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</si>
  <si>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</si>
  <si>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</si>
  <si>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</si>
  <si>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</si>
  <si>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</si>
  <si>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</si>
  <si>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</si>
  <si>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</si>
  <si>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</si>
  <si>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</si>
  <si>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</si>
  <si>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</si>
  <si>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</si>
  <si>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</si>
  <si>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</si>
  <si>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</si>
  <si>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</si>
  <si>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</si>
  <si>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</si>
  <si>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</si>
  <si>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</si>
  <si>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</si>
  <si>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</si>
  <si>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</si>
  <si>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</si>
  <si>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</si>
  <si>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</si>
  <si>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</si>
  <si>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</si>
  <si>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</si>
  <si>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</si>
  <si>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</si>
  <si>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</si>
  <si>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</si>
  <si>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</si>
  <si>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</si>
  <si>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</si>
  <si>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</si>
  <si>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</si>
  <si>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</si>
  <si>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</si>
  <si>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</si>
  <si>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</si>
  <si>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</si>
  <si>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</si>
  <si>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</si>
  <si>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</si>
  <si>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</si>
  <si>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</si>
  <si>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</si>
  <si>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</si>
  <si>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</si>
  <si>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</si>
  <si>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</si>
  <si>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</si>
  <si>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</si>
  <si>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</si>
  <si>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</si>
  <si>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</si>
  <si>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</si>
  <si>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</si>
  <si>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</si>
  <si>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</si>
  <si>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</si>
  <si>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</si>
  <si>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</si>
  <si>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</si>
  <si>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</si>
  <si>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</si>
  <si>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</si>
  <si>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</si>
  <si>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</si>
  <si>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</si>
  <si>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</si>
  <si>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</si>
  <si>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</si>
  <si>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</si>
  <si>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</si>
  <si>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</si>
  <si>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</si>
  <si>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</si>
  <si>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</si>
  <si>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</si>
  <si>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</si>
  <si>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</si>
  <si>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</si>
  <si>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</si>
  <si>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</si>
  <si>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</si>
  <si>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</si>
  <si>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</si>
  <si>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</si>
  <si>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</si>
  <si>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</si>
  <si>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</si>
  <si>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</si>
  <si>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</si>
  <si>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</si>
  <si>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</si>
  <si>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</si>
  <si>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</si>
  <si>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</si>
  <si>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</si>
  <si>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</si>
  <si>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</si>
  <si>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</si>
  <si>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</si>
  <si>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</si>
  <si>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</si>
  <si>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</si>
  <si>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</si>
  <si>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</si>
  <si>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</si>
  <si>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</si>
  <si>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</si>
  <si>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</si>
  <si>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</si>
  <si>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</si>
  <si>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</si>
  <si>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</si>
  <si>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</si>
  <si>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</si>
  <si>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</si>
  <si>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</si>
  <si>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</si>
  <si>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</si>
  <si>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</si>
  <si>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</si>
  <si>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</si>
  <si>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</si>
  <si>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</si>
  <si>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</si>
  <si>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</si>
  <si>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</si>
  <si>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</si>
  <si>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</si>
  <si>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</si>
  <si>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</si>
  <si>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</si>
  <si>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</si>
  <si>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</si>
  <si>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</si>
  <si>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</si>
  <si>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</si>
  <si>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</si>
  <si>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</si>
  <si>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</si>
  <si>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</si>
  <si>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</si>
  <si>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</si>
  <si>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</si>
  <si>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</si>
  <si>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</si>
  <si>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</si>
  <si>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</si>
  <si>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</si>
  <si>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</si>
  <si>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</si>
  <si>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</si>
  <si>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</si>
  <si>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</si>
  <si>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</si>
  <si>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</si>
  <si>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</si>
  <si>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</si>
  <si>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</si>
  <si>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</si>
  <si>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</si>
  <si>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</si>
  <si>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</si>
  <si>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</si>
  <si>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</si>
  <si>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</si>
  <si>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</si>
  <si>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</si>
  <si>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</si>
  <si>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</si>
  <si>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</si>
  <si>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</si>
  <si>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</si>
  <si>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</si>
  <si>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</si>
  <si>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</si>
  <si>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</si>
  <si>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</si>
  <si>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</si>
  <si>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</si>
  <si>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</si>
  <si>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</si>
  <si>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</si>
  <si>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</si>
  <si>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</si>
  <si>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</si>
  <si>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</si>
  <si>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</si>
  <si>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</si>
  <si>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</si>
  <si>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</si>
  <si>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</si>
  <si>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</si>
  <si>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</si>
  <si>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</si>
  <si>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</si>
  <si>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</si>
  <si>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</si>
  <si>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</si>
  <si>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</si>
  <si>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</si>
  <si>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</si>
  <si>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</si>
  <si>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</si>
  <si>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</si>
  <si>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</si>
  <si>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</si>
  <si>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</si>
  <si>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</si>
  <si>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</si>
  <si>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</si>
  <si>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</si>
  <si>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</si>
  <si>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</si>
  <si>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</si>
  <si>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</si>
  <si>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</si>
  <si>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</si>
  <si>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</si>
  <si>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</si>
  <si>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</si>
  <si>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</si>
  <si>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</si>
  <si>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</si>
  <si>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</si>
  <si>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</si>
  <si>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</si>
  <si>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</si>
  <si>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</si>
  <si>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</si>
  <si>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</si>
  <si>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</si>
  <si>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</si>
  <si>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</si>
  <si>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</si>
  <si>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</si>
  <si>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</si>
  <si>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</si>
  <si>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</si>
  <si>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</si>
  <si>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</si>
  <si>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</si>
  <si>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</si>
  <si>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</si>
  <si>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</si>
  <si>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</si>
  <si>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</si>
  <si>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</si>
  <si>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</si>
  <si>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</si>
  <si>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</si>
  <si>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</si>
  <si>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</si>
  <si>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</si>
  <si>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</si>
  <si>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</si>
  <si>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</si>
  <si>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</si>
  <si>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</si>
  <si>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</si>
  <si>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</si>
  <si>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</si>
  <si>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</si>
  <si>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</si>
  <si>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</si>
  <si>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</si>
  <si>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</si>
  <si>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</si>
  <si>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</si>
  <si>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</si>
  <si>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</si>
  <si>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</si>
  <si>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</si>
  <si>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</si>
  <si>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</si>
  <si>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</si>
  <si>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</si>
  <si>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</si>
  <si>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</si>
  <si>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</si>
  <si>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</si>
  <si>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</si>
  <si>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</si>
  <si>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</si>
  <si>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</si>
  <si>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</si>
  <si>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</si>
  <si>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</si>
  <si>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</si>
  <si>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</si>
  <si>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</si>
  <si>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</si>
  <si>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</si>
  <si>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</si>
  <si>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</si>
  <si>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</si>
  <si>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</si>
  <si>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</si>
  <si>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</si>
  <si>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</si>
  <si>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</si>
  <si>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</si>
  <si>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</si>
  <si>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</si>
  <si>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</si>
  <si>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</si>
  <si>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</si>
  <si>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</si>
  <si>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</si>
  <si>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</si>
  <si>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</si>
  <si>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</si>
  <si>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</si>
  <si>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</si>
  <si>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</si>
  <si>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</si>
  <si>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</si>
  <si>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</si>
  <si>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</si>
  <si>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</si>
  <si>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</si>
  <si>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</si>
  <si>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</si>
  <si>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</si>
  <si>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</si>
  <si>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</si>
  <si>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</si>
  <si>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</si>
  <si>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</si>
  <si>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</si>
  <si>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</si>
  <si>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</si>
  <si>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</si>
  <si>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</si>
  <si>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</si>
  <si>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</si>
  <si>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</si>
  <si>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</si>
  <si>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</si>
  <si>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</si>
  <si>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</si>
  <si>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</si>
  <si>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</si>
  <si>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</si>
  <si>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</si>
  <si>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</si>
  <si>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</si>
  <si>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</si>
  <si>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</si>
  <si>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</si>
  <si>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</si>
  <si>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</si>
  <si>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</si>
  <si>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</si>
  <si>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</si>
  <si>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</si>
  <si>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</si>
  <si>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</si>
  <si>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</si>
  <si>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</si>
  <si>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</si>
  <si>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</si>
  <si>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</si>
  <si>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</si>
  <si>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</si>
  <si>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</si>
  <si>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</si>
  <si>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</si>
  <si>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</si>
  <si>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</si>
  <si>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</si>
  <si>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</si>
  <si>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</si>
  <si>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</si>
  <si>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</si>
  <si>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</si>
  <si>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</si>
  <si>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</si>
  <si>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</si>
  <si>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</si>
  <si>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</si>
  <si>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</si>
  <si>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</si>
  <si>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</si>
  <si>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</si>
  <si>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</si>
  <si>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</si>
  <si>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</si>
  <si>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</si>
  <si>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</si>
  <si>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</si>
  <si>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</si>
  <si>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</si>
  <si>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</si>
  <si>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</si>
  <si>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</si>
  <si>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</si>
  <si>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</si>
  <si>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</si>
  <si>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</si>
  <si>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</si>
  <si>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</si>
  <si>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</si>
  <si>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</si>
  <si>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</si>
  <si>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</si>
  <si>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</si>
  <si>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</si>
  <si>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</si>
  <si>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</si>
  <si>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</si>
  <si>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</si>
  <si>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</si>
  <si>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</si>
  <si>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</si>
  <si>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</si>
  <si>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</si>
  <si>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</si>
  <si>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</si>
  <si>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</si>
  <si>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</si>
  <si>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</si>
  <si>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</si>
  <si>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</si>
  <si>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</si>
  <si>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</si>
  <si>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</si>
  <si>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</si>
  <si>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</si>
  <si>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</si>
  <si>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</si>
  <si>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</si>
  <si>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</si>
  <si>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</si>
  <si>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</si>
  <si>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</si>
  <si>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</si>
  <si>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</si>
  <si>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</si>
  <si>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</si>
  <si>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</si>
  <si>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</si>
  <si>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</si>
  <si>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</si>
  <si>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</si>
  <si>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</si>
  <si>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</si>
  <si>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</si>
  <si>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</si>
  <si>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</si>
  <si>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</si>
  <si>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</si>
  <si>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</si>
  <si>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</si>
  <si>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</si>
  <si>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</si>
  <si>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</si>
  <si>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</si>
  <si>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</si>
  <si>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</si>
  <si>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</si>
  <si>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</si>
  <si>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</si>
  <si>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</si>
  <si>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</si>
  <si>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</si>
  <si>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</si>
  <si>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</si>
  <si>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</si>
  <si>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</si>
  <si>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</si>
  <si>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</si>
  <si>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</si>
  <si>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</si>
  <si>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</si>
  <si>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</si>
  <si>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</si>
  <si>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</si>
  <si>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</si>
  <si>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</si>
  <si>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</si>
  <si>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</si>
  <si>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</si>
  <si>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</si>
  <si>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</si>
  <si>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</si>
  <si>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</si>
  <si>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</si>
  <si>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</si>
  <si>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</si>
  <si>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</si>
  <si>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</si>
  <si>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</si>
  <si>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</si>
  <si>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</si>
  <si>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</si>
  <si>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</si>
  <si>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</si>
  <si>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</si>
  <si>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</si>
  <si>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</si>
  <si>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</si>
  <si>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</si>
  <si>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</si>
  <si>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</si>
  <si>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</si>
  <si>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</si>
  <si>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</si>
  <si>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</si>
  <si>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</si>
  <si>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</si>
  <si>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</si>
  <si>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</si>
  <si>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</si>
  <si>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</si>
  <si>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</si>
  <si>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</si>
  <si>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</si>
  <si>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</si>
  <si>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</si>
  <si>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</si>
  <si>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</si>
  <si>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</si>
  <si>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</si>
  <si>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</si>
  <si>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</si>
  <si>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</si>
  <si>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</si>
  <si>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</si>
  <si>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</si>
  <si>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</si>
  <si>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</si>
  <si>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</si>
  <si>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</si>
  <si>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</si>
  <si>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</si>
  <si>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</si>
  <si>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</si>
  <si>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</si>
  <si>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</si>
  <si>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</si>
  <si>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</si>
  <si>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</si>
  <si>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</si>
  <si>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</si>
  <si>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</si>
  <si>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</si>
  <si>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</si>
  <si>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</si>
  <si>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</si>
  <si>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</si>
  <si>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</si>
  <si>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</si>
  <si>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</si>
  <si>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</si>
  <si>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</si>
  <si>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</si>
  <si>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</si>
  <si>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</si>
  <si>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</si>
  <si>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</si>
  <si>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</si>
  <si>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</si>
  <si>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</si>
  <si>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</si>
  <si>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</si>
  <si>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</si>
  <si>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</si>
  <si>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</si>
  <si>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</si>
  <si>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</si>
  <si>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</si>
  <si>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</si>
  <si>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</si>
  <si>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</si>
  <si>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</si>
  <si>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</si>
  <si>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</si>
  <si>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</si>
  <si>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</si>
  <si>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</si>
  <si>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</si>
  <si>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</si>
  <si>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</si>
  <si>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</si>
  <si>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</si>
  <si>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</si>
  <si>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</si>
  <si>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</si>
  <si>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</si>
  <si>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</si>
  <si>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</si>
  <si>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</si>
  <si>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</si>
  <si>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</si>
  <si>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</si>
  <si>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</si>
  <si>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</si>
  <si>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</si>
  <si>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</si>
  <si>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</si>
  <si>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</si>
  <si>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</si>
  <si>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</si>
  <si>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</si>
  <si>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</si>
  <si>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</si>
  <si>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</si>
  <si>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</si>
  <si>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</si>
  <si>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</si>
  <si>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</si>
  <si>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</si>
  <si>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</si>
  <si>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</si>
  <si>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</si>
  <si>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</si>
  <si>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</si>
  <si>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</si>
  <si>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</si>
  <si>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</si>
  <si>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</si>
  <si>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</si>
  <si>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</si>
  <si>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</si>
  <si>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</si>
  <si>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</si>
  <si>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</si>
  <si>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</si>
  <si>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</si>
  <si>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</si>
  <si>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</si>
  <si>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</si>
  <si>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</si>
  <si>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</si>
  <si>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</si>
  <si>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</si>
  <si>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</si>
  <si>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</si>
  <si>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</si>
  <si>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</si>
  <si>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</si>
  <si>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</si>
  <si>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</si>
  <si>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</si>
  <si>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</si>
  <si>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</si>
  <si>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</si>
  <si>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</si>
  <si>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</si>
  <si>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</si>
  <si>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</si>
  <si>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</si>
  <si>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</si>
  <si>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</si>
  <si>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</si>
  <si>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</si>
  <si>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</si>
  <si>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</si>
  <si>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</si>
  <si>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</si>
  <si>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</si>
  <si>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</si>
  <si>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</si>
  <si>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</si>
  <si>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</si>
  <si>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</si>
  <si>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</si>
  <si>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</si>
  <si>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</si>
  <si>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</si>
  <si>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</si>
  <si>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</si>
  <si>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</si>
  <si>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</si>
  <si>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</si>
  <si>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</si>
  <si>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</si>
  <si>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</si>
  <si>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</si>
  <si>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</si>
  <si>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</si>
  <si>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</si>
  <si>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</si>
  <si>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</si>
  <si>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</si>
  <si>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</si>
  <si>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</si>
  <si>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</si>
  <si>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</si>
  <si>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</si>
  <si>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</si>
  <si>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</si>
  <si>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</si>
  <si>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</si>
  <si>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</si>
  <si>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</si>
  <si>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</si>
  <si>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</si>
  <si>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</si>
  <si>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</si>
  <si>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</si>
  <si>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</si>
  <si>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</si>
  <si>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</si>
  <si>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</si>
  <si>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</si>
  <si>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</si>
  <si>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</si>
  <si>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</si>
  <si>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</si>
  <si>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</si>
  <si>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</si>
  <si>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</si>
  <si>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</si>
  <si>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</si>
  <si>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</si>
  <si>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</si>
  <si>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</si>
  <si>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</si>
  <si>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</si>
  <si>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</si>
  <si>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</si>
  <si>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</si>
  <si>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</si>
  <si>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</si>
  <si>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</si>
  <si>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</si>
  <si>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</si>
  <si>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</si>
  <si>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</si>
  <si>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</si>
  <si>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</si>
  <si>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</si>
  <si>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</si>
  <si>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</si>
  <si>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</si>
  <si>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</si>
  <si>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</si>
  <si>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</si>
  <si>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</si>
  <si>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</si>
  <si>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</si>
  <si>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</si>
  <si>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</si>
  <si>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</si>
  <si>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</si>
  <si>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</si>
  <si>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</si>
  <si>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</si>
  <si>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</si>
  <si>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</si>
  <si>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</si>
  <si>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</si>
  <si>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</si>
  <si>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</si>
  <si>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</si>
  <si>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</si>
  <si>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</si>
  <si>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</si>
  <si>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</si>
  <si>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</si>
  <si>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</si>
  <si>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</si>
  <si>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</si>
  <si>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</si>
  <si>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</si>
  <si>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</si>
  <si>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</si>
  <si>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</si>
  <si>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</si>
  <si>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</si>
  <si>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</si>
  <si>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</si>
  <si>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</si>
  <si>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</si>
  <si>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</si>
  <si>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</si>
  <si>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</si>
  <si>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</si>
  <si>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</si>
  <si>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</si>
  <si>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</si>
  <si>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</si>
  <si>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</si>
  <si>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</si>
  <si>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</si>
  <si>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</si>
  <si>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</si>
  <si>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</si>
  <si>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</si>
  <si>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</si>
  <si>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</si>
  <si>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</si>
  <si>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</si>
  <si>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</si>
  <si>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</si>
  <si>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</si>
  <si>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</si>
  <si>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</si>
  <si>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</si>
  <si>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</si>
  <si>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</si>
  <si>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</si>
  <si>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</si>
  <si>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</si>
  <si>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</si>
  <si>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</si>
  <si>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</si>
  <si>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</si>
  <si>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</si>
  <si>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</si>
  <si>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</si>
  <si>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</si>
  <si>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</si>
  <si>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</si>
  <si>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</si>
  <si>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</si>
  <si>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</si>
  <si>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</si>
  <si>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</si>
  <si>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</si>
  <si>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</si>
  <si>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</si>
  <si>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</si>
  <si>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</si>
  <si>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</si>
  <si>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</si>
  <si>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</si>
  <si>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</si>
  <si>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</si>
  <si>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</si>
  <si>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</si>
  <si>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</si>
  <si>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</si>
  <si>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</si>
  <si>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</si>
  <si>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</si>
  <si>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</si>
  <si>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</si>
  <si>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</si>
  <si>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</si>
  <si>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</si>
  <si>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</si>
  <si>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</si>
  <si>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</si>
  <si>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</si>
  <si>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</si>
  <si>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</si>
  <si>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</si>
  <si>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</si>
  <si>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</si>
  <si>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</si>
  <si>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</si>
  <si>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</si>
  <si>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</si>
  <si>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</si>
  <si>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</si>
  <si>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</si>
  <si>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</si>
  <si>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</si>
  <si>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</si>
  <si>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</si>
  <si>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</si>
  <si>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</si>
  <si>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</si>
  <si>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</si>
  <si>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</si>
  <si>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</si>
  <si>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</si>
  <si>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</si>
  <si>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</si>
  <si>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</si>
  <si>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</si>
  <si>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</si>
  <si>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</si>
  <si>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</si>
  <si>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</si>
  <si>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</si>
  <si>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</si>
  <si>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</si>
  <si>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</si>
  <si>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</si>
  <si>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</si>
  <si>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</si>
  <si>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</si>
  <si>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</si>
  <si>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</si>
  <si>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</si>
  <si>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</si>
  <si>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</si>
  <si>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</si>
  <si>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</si>
  <si>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</si>
  <si>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</si>
  <si>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</si>
  <si>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</si>
  <si>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</si>
  <si>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</si>
  <si>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</si>
  <si>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</si>
  <si>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</si>
  <si>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</si>
  <si>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</si>
  <si>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</si>
  <si>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</si>
  <si>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</si>
  <si>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</si>
  <si>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</si>
  <si>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</si>
  <si>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</si>
  <si>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</si>
  <si>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</si>
  <si>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</si>
  <si>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</si>
  <si>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</si>
  <si>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</si>
  <si>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</si>
  <si>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</si>
  <si>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</si>
  <si>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</si>
  <si>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</si>
  <si>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</si>
  <si>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</si>
  <si>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</si>
  <si>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</si>
  <si>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</si>
  <si>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</si>
  <si>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</si>
  <si>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</si>
  <si>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</si>
  <si>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</si>
  <si>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</si>
  <si>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</si>
  <si>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</si>
  <si>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</si>
  <si>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</si>
  <si>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</si>
  <si>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</si>
  <si>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</si>
  <si>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</si>
  <si>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</si>
  <si>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</si>
  <si>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</si>
  <si>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</si>
  <si>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</si>
  <si>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</si>
  <si>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</si>
  <si>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</si>
  <si>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</si>
  <si>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</si>
  <si>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</si>
  <si>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</si>
  <si>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</si>
  <si>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</si>
  <si>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</si>
  <si>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</si>
  <si>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</si>
  <si>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</si>
  <si>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</si>
  <si>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</si>
  <si>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</si>
  <si>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</si>
  <si>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</si>
  <si>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</si>
  <si>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</si>
  <si>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</si>
  <si>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</si>
  <si>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</si>
  <si>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</si>
  <si>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</si>
  <si>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</si>
  <si>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</si>
  <si>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</si>
  <si>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</si>
  <si>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</si>
  <si>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</si>
  <si>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</si>
  <si>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</si>
  <si>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</si>
  <si>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</si>
  <si>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</si>
  <si>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</si>
  <si>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</si>
  <si>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</si>
  <si>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</si>
  <si>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</si>
  <si>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</si>
  <si>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</si>
  <si>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</si>
  <si>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</si>
  <si>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</si>
  <si>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</si>
  <si>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</si>
  <si>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</si>
  <si>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</si>
  <si>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</si>
  <si>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</si>
  <si>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</si>
  <si>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</si>
  <si>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</si>
  <si>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</si>
  <si>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</si>
  <si>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</si>
  <si>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</si>
  <si>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</si>
  <si>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</si>
  <si>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</si>
  <si>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</si>
  <si>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</si>
  <si>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</si>
  <si>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</si>
  <si>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</si>
  <si>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</si>
  <si>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</si>
  <si>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</si>
  <si>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</si>
  <si>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</si>
  <si>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</si>
  <si>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</si>
  <si>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</si>
  <si>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</si>
  <si>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</si>
  <si>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</si>
  <si>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</si>
  <si>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</si>
  <si>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</si>
  <si>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</si>
  <si>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</si>
  <si>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</si>
  <si>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</si>
  <si>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</si>
  <si>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</si>
  <si>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</si>
  <si>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</si>
  <si>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</si>
  <si>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</si>
  <si>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</si>
  <si>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</si>
  <si>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</si>
  <si>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</si>
  <si>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</si>
  <si>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</si>
  <si>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</si>
  <si>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</si>
  <si>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</si>
  <si>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</si>
  <si>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</si>
  <si>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</si>
  <si>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</si>
  <si>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</si>
  <si>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</si>
  <si>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</si>
  <si>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</si>
  <si>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</si>
  <si>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</si>
  <si>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</si>
  <si>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</si>
  <si>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</si>
  <si>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</si>
  <si>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</si>
  <si>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</si>
  <si>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</si>
  <si>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</si>
  <si>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</si>
  <si>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</si>
  <si>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</si>
  <si>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</si>
  <si>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</si>
  <si>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</si>
  <si>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</si>
  <si>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</si>
  <si>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</si>
  <si>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</si>
  <si>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</si>
  <si>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</si>
  <si>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</si>
  <si>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</si>
  <si>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</si>
  <si>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</si>
  <si>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</si>
  <si>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</si>
  <si>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</si>
  <si>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</si>
  <si>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</si>
  <si>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</si>
  <si>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</si>
  <si>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</si>
  <si>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</si>
  <si>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</si>
  <si>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</si>
  <si>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</si>
  <si>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</si>
  <si>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</si>
  <si>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</si>
  <si>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</si>
  <si>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</si>
  <si>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</si>
  <si>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</si>
  <si>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</si>
  <si>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</si>
  <si>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</si>
  <si>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</si>
  <si>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</si>
  <si>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</si>
  <si>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</si>
  <si>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</si>
  <si>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</si>
  <si>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</si>
  <si>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</si>
  <si>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</si>
  <si>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</si>
  <si>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</si>
  <si>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</si>
  <si>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</si>
  <si>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</si>
  <si>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</si>
  <si>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</si>
  <si>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</si>
  <si>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</si>
  <si>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</si>
  <si>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</si>
  <si>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</si>
  <si>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</si>
  <si>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</si>
  <si>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</si>
  <si>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</si>
  <si>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</si>
  <si>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</si>
  <si>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</si>
  <si>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</si>
  <si>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</si>
  <si>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</si>
  <si>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</si>
  <si>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</si>
  <si>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</si>
  <si>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</si>
  <si>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</si>
  <si>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</si>
  <si>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</si>
  <si>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</si>
  <si>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</si>
  <si>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</si>
  <si>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</si>
  <si>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</si>
  <si>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</si>
  <si>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</si>
  <si>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</si>
  <si>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</si>
  <si>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</si>
  <si>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</si>
  <si>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</si>
  <si>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</si>
  <si>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</si>
  <si>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</si>
  <si>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</si>
  <si>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</si>
  <si>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</si>
  <si>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</si>
  <si>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</si>
  <si>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</si>
  <si>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</si>
  <si>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</si>
  <si>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</si>
  <si>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</si>
  <si>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</si>
  <si>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</si>
  <si>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</si>
  <si>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</si>
  <si>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</si>
  <si>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</si>
  <si>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</si>
  <si>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</si>
  <si>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</si>
  <si>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</si>
  <si>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</si>
  <si>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</si>
  <si>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</si>
  <si>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</si>
  <si>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</si>
  <si>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</si>
  <si>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</si>
  <si>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</si>
  <si>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</si>
  <si>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</si>
  <si>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</si>
  <si>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</si>
  <si>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</si>
  <si>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</si>
  <si>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</si>
  <si>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</si>
  <si>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</si>
  <si>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</si>
  <si>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</si>
  <si>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</si>
  <si>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</si>
  <si>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</si>
  <si>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</si>
  <si>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</si>
  <si>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</si>
  <si>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</si>
  <si>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</si>
  <si>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</si>
  <si>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</si>
  <si>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</si>
  <si>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</si>
  <si>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</si>
  <si>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</si>
  <si>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</si>
  <si>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</si>
  <si>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</si>
  <si>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</si>
  <si>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</si>
  <si>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</si>
  <si>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</si>
  <si>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</si>
  <si>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</si>
  <si>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</si>
  <si>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</si>
  <si>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</si>
  <si>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</si>
  <si>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</si>
  <si>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</si>
  <si>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</si>
  <si>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</si>
  <si>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</si>
  <si>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</si>
  <si>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</si>
  <si>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</si>
  <si>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</si>
  <si>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</si>
  <si>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</si>
  <si>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</si>
  <si>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</si>
  <si>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</si>
  <si>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</si>
  <si>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</si>
  <si>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</si>
  <si>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</si>
  <si>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</si>
  <si>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</si>
  <si>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</si>
  <si>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</si>
  <si>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</si>
  <si>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</si>
  <si>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</si>
  <si>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</si>
  <si>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</si>
  <si>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</si>
  <si>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</si>
  <si>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</si>
  <si>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</si>
  <si>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</si>
  <si>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</si>
  <si>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</si>
  <si>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</si>
  <si>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</si>
  <si>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</si>
  <si>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</si>
  <si>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</si>
  <si>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</si>
  <si>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</si>
  <si>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</si>
  <si>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</si>
  <si>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</si>
  <si>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</si>
  <si>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</si>
  <si>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</si>
  <si>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</si>
  <si>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</si>
  <si>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</si>
  <si>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</si>
  <si>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</si>
  <si>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</si>
  <si>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</si>
  <si>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</si>
  <si>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</si>
  <si>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</si>
  <si>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</si>
  <si>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</si>
  <si>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</si>
  <si>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</si>
  <si>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</si>
  <si>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</si>
  <si>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</si>
  <si>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</si>
  <si>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</si>
  <si>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</si>
  <si>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</si>
  <si>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</si>
  <si>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</si>
  <si>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</si>
  <si>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</si>
  <si>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</si>
  <si>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</si>
  <si>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</si>
  <si>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</si>
  <si>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</si>
  <si>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</si>
  <si>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</si>
  <si>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</si>
  <si>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</si>
  <si>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</si>
  <si>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</si>
  <si>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</si>
  <si>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</si>
  <si>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</si>
  <si>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</si>
  <si>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</si>
  <si>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</si>
  <si>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</si>
  <si>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</si>
  <si>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</si>
  <si>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</si>
  <si>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</si>
  <si>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</si>
  <si>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</si>
  <si>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</si>
  <si>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</si>
  <si>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</si>
  <si>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</si>
  <si>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</si>
  <si>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</si>
  <si>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</si>
  <si>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</si>
  <si>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</si>
  <si>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</si>
  <si>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</si>
  <si>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</si>
  <si>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</si>
  <si>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</si>
  <si>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</si>
  <si>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</si>
  <si>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</si>
  <si>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</si>
  <si>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</si>
  <si>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</si>
  <si>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</si>
  <si>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</si>
  <si>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</si>
  <si>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</si>
  <si>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</si>
  <si>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</si>
  <si>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</si>
  <si>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</si>
  <si>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</si>
  <si>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</si>
  <si>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</si>
  <si>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</si>
  <si>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</si>
  <si>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</si>
  <si>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</si>
  <si>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</si>
  <si>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</si>
  <si>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</si>
  <si>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</si>
  <si>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</si>
  <si>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</si>
  <si>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</si>
  <si>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</si>
  <si>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</si>
  <si>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</si>
  <si>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</si>
  <si>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</si>
  <si>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</si>
  <si>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</si>
  <si>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</si>
  <si>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</si>
  <si>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</si>
  <si>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</si>
  <si>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</si>
  <si>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</si>
  <si>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</si>
  <si>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</si>
  <si>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</si>
  <si>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</si>
  <si>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</si>
  <si>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</si>
  <si>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</si>
  <si>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</si>
  <si>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</si>
  <si>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</si>
  <si>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</si>
  <si>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</si>
  <si>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</si>
  <si>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</si>
  <si>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</si>
  <si>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</si>
  <si>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</si>
  <si>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</si>
  <si>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</si>
  <si>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</si>
  <si>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</si>
  <si>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</si>
  <si>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</si>
  <si>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</si>
  <si>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</si>
  <si>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</si>
  <si>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</si>
  <si>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</si>
  <si>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</si>
  <si>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</si>
  <si>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</si>
  <si>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</si>
  <si>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</si>
  <si>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</si>
  <si>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</si>
  <si>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</si>
  <si>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</si>
  <si>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</si>
  <si>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</si>
  <si>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</si>
  <si>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</si>
  <si>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</si>
  <si>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</si>
  <si>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</si>
  <si>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</si>
  <si>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</si>
  <si>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</si>
  <si>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</si>
  <si>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</si>
  <si>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</si>
  <si>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</si>
  <si>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</si>
  <si>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</si>
  <si>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</si>
  <si>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</si>
  <si>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</si>
  <si>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</si>
  <si>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</si>
  <si>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</si>
  <si>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</si>
  <si>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</si>
  <si>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</si>
  <si>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</si>
  <si>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</si>
  <si>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</si>
  <si>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</si>
  <si>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</si>
  <si>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</si>
  <si>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</si>
  <si>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</si>
  <si>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</si>
  <si>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</si>
  <si>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</si>
  <si>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</si>
  <si>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</si>
  <si>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</si>
  <si>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</si>
  <si>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</si>
  <si>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</si>
  <si>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</si>
  <si>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</si>
  <si>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</si>
  <si>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</si>
  <si>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</si>
  <si>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</si>
  <si>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</si>
  <si>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</si>
  <si>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</si>
  <si>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</si>
  <si>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</si>
  <si>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</si>
  <si>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</si>
  <si>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</si>
  <si>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</si>
  <si>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</si>
  <si>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</si>
  <si>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</si>
  <si>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</si>
  <si>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</si>
  <si>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</si>
  <si>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</si>
  <si>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</si>
  <si>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</si>
  <si>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</si>
  <si>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</si>
  <si>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</si>
  <si>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</si>
  <si>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</si>
  <si>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</si>
  <si>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</si>
  <si>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</si>
  <si>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</si>
  <si>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</si>
  <si>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</si>
  <si>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</si>
  <si>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</si>
  <si>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</si>
  <si>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</si>
  <si>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</si>
  <si>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</si>
  <si>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</si>
  <si>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</si>
  <si>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</si>
  <si>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</si>
  <si>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</si>
  <si>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</si>
  <si>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</si>
  <si>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</si>
  <si>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</si>
  <si>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</si>
  <si>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</si>
  <si>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</si>
  <si>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</si>
  <si>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</si>
  <si>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</si>
  <si>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</si>
  <si>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</si>
  <si>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</si>
  <si>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</si>
  <si>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</si>
  <si>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</si>
  <si>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</si>
  <si>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</si>
  <si>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</si>
  <si>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</si>
  <si>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</si>
  <si>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</si>
  <si>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</si>
  <si>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</si>
  <si>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</si>
  <si>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</si>
  <si>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</si>
  <si>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</si>
  <si>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</si>
  <si>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</si>
  <si>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</si>
  <si>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</si>
  <si>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</si>
  <si>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</si>
  <si>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</si>
  <si>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</si>
  <si>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</si>
  <si>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</si>
  <si>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</si>
  <si>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</si>
  <si>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</si>
  <si>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</si>
  <si>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</si>
  <si>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</si>
  <si>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</si>
  <si>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</si>
  <si>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</si>
  <si>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</si>
  <si>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</si>
  <si>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</si>
  <si>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</si>
  <si>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</si>
  <si>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</si>
  <si>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</si>
  <si>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</si>
  <si>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</si>
  <si>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</si>
  <si>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</si>
  <si>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</si>
  <si>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</si>
  <si>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</si>
  <si>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</si>
  <si>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</si>
  <si>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</si>
  <si>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</si>
  <si>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</si>
  <si>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</si>
  <si>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</si>
  <si>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</si>
  <si>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</si>
  <si>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</si>
  <si>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</si>
  <si>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</si>
  <si>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</si>
  <si>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</si>
  <si>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</si>
  <si>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</si>
  <si>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</si>
  <si>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</si>
  <si>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</si>
  <si>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</si>
  <si>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</si>
  <si>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</si>
  <si>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</si>
  <si>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</si>
  <si>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</si>
  <si>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</si>
  <si>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</si>
  <si>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</si>
  <si>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</si>
  <si>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</si>
  <si>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</si>
  <si>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</si>
  <si>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</si>
  <si>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</si>
  <si>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</si>
  <si>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</si>
  <si>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</si>
  <si>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</si>
  <si>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</si>
  <si>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</si>
  <si>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</si>
  <si>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</si>
  <si>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</si>
  <si>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</si>
  <si>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</si>
  <si>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</si>
  <si>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</si>
  <si>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</si>
  <si>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</si>
  <si>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</si>
  <si>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</si>
  <si>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</si>
  <si>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</si>
  <si>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</si>
  <si>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</si>
  <si>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</si>
  <si>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</si>
  <si>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</si>
  <si>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</si>
  <si>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</si>
  <si>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</si>
  <si>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</si>
  <si>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</si>
  <si>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</si>
  <si>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</si>
  <si>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</si>
  <si>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</si>
  <si>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</si>
  <si>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</si>
  <si>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</si>
  <si>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</si>
  <si>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</si>
  <si>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</si>
  <si>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</si>
  <si>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</si>
  <si>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</si>
  <si>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</si>
  <si>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</si>
  <si>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</si>
  <si>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</si>
  <si>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</si>
  <si>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</si>
  <si>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</si>
  <si>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</si>
  <si>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</si>
  <si>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</si>
  <si>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</si>
  <si>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</si>
  <si>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</si>
  <si>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</si>
  <si>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</si>
  <si>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</si>
  <si>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</si>
  <si>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</si>
  <si>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</si>
  <si>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</si>
  <si>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</si>
  <si>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</si>
  <si>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</si>
  <si>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</si>
  <si>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</si>
  <si>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</si>
  <si>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</si>
  <si>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</si>
  <si>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</si>
  <si>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</si>
  <si>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</si>
  <si>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</si>
  <si>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</si>
  <si>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</si>
  <si>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</si>
  <si>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</si>
  <si>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</si>
  <si>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</si>
  <si>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</si>
  <si>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</si>
  <si>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</si>
  <si>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</si>
  <si>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</si>
  <si>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</si>
  <si>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</si>
  <si>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</si>
  <si>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</si>
  <si>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</si>
  <si>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</si>
  <si>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</si>
  <si>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</si>
  <si>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</si>
  <si>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</si>
  <si>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</si>
  <si>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</si>
  <si>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</si>
  <si>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</si>
  <si>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</si>
  <si>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</si>
  <si>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</si>
  <si>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</si>
  <si>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</si>
  <si>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</si>
  <si>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</si>
  <si>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</si>
  <si>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</si>
  <si>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</si>
  <si>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</si>
  <si>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</si>
  <si>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</si>
  <si>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</si>
  <si>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</si>
  <si>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</si>
  <si>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</si>
  <si>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</si>
  <si>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</si>
  <si>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</si>
  <si>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</si>
  <si>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</si>
  <si>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</si>
  <si>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</si>
  <si>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</si>
  <si>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</si>
  <si>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</si>
  <si>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</si>
  <si>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</si>
  <si>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</si>
  <si>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</si>
  <si>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</si>
  <si>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</si>
  <si>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</si>
  <si>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</si>
  <si>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</si>
  <si>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</si>
  <si>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</si>
  <si>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</si>
  <si>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</si>
  <si>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</si>
  <si>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</si>
  <si>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</si>
  <si>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</si>
  <si>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</si>
  <si>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</si>
  <si>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</si>
  <si>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</si>
  <si>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</si>
  <si>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</si>
  <si>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</si>
  <si>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</si>
  <si>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</si>
  <si>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</si>
  <si>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</si>
  <si>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</si>
  <si>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</si>
  <si>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</si>
  <si>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</si>
  <si>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</si>
  <si>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</si>
  <si>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</si>
  <si>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</si>
  <si>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</si>
  <si>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</si>
  <si>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</si>
  <si>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</si>
  <si>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</si>
  <si>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</si>
  <si>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</si>
  <si>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</si>
  <si>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</si>
  <si>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</si>
  <si>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</si>
  <si>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</si>
  <si>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</si>
  <si>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</si>
  <si>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</si>
  <si>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</si>
  <si>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</si>
  <si>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</si>
  <si>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</si>
  <si>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</si>
  <si>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</si>
  <si>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</si>
  <si>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</si>
  <si>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</si>
  <si>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</si>
  <si>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</si>
  <si>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</si>
  <si>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</si>
  <si>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</si>
  <si>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</si>
  <si>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</si>
  <si>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</si>
  <si>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</si>
  <si>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</si>
  <si>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</si>
  <si>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</si>
  <si>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</si>
  <si>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</si>
  <si>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</si>
  <si>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</si>
  <si>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</si>
  <si>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</si>
  <si>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</si>
  <si>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</si>
  <si>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</si>
  <si>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</si>
  <si>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</si>
  <si>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</si>
  <si>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</si>
  <si>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</si>
  <si>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</si>
  <si>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</si>
  <si>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</si>
  <si>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</si>
  <si>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</si>
  <si>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</si>
  <si>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</si>
  <si>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</si>
  <si>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</si>
  <si>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</si>
  <si>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</si>
  <si>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</si>
  <si>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</si>
  <si>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</si>
  <si>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</si>
  <si>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</si>
  <si>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</si>
  <si>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</si>
  <si>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</si>
  <si>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</si>
  <si>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</si>
  <si>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</si>
  <si>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</si>
  <si>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</si>
  <si>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</si>
  <si>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</si>
  <si>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</si>
  <si>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</si>
  <si>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</si>
  <si>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</si>
  <si>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</si>
  <si>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</si>
  <si>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</si>
  <si>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</si>
  <si>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</si>
  <si>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</si>
  <si>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</si>
  <si>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</si>
  <si>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</si>
  <si>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</si>
  <si>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</si>
  <si>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</si>
  <si>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</si>
  <si>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</si>
  <si>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</si>
  <si>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</si>
  <si>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</si>
  <si>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</si>
  <si>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</si>
  <si>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</si>
  <si>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</si>
  <si>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</si>
  <si>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</si>
  <si>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</si>
  <si>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</si>
  <si>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</si>
  <si>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</si>
  <si>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</si>
  <si>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</si>
  <si>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</si>
  <si>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</si>
  <si>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</si>
  <si>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</si>
  <si>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</si>
  <si>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</si>
  <si>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</si>
  <si>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</si>
  <si>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</si>
  <si>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</si>
  <si>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</si>
  <si>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</si>
  <si>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</si>
  <si>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</si>
  <si>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</si>
  <si>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</si>
  <si>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</si>
  <si>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</si>
  <si>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</si>
  <si>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</si>
  <si>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</si>
  <si>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</si>
  <si>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</si>
  <si>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</si>
  <si>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</si>
  <si>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</si>
  <si>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</si>
  <si>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</si>
  <si>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</si>
  <si>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</si>
  <si>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</si>
  <si>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</si>
  <si>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</si>
  <si>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</si>
  <si>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</si>
  <si>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</si>
  <si>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</si>
  <si>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</si>
  <si>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</si>
  <si>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</si>
  <si>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</si>
  <si>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</si>
  <si>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</si>
  <si>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</si>
  <si>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</si>
  <si>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</si>
  <si>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</si>
  <si>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</si>
  <si>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</si>
  <si>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</si>
  <si>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</si>
  <si>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</si>
  <si>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</si>
  <si>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</si>
  <si>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</si>
  <si>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</si>
  <si>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</si>
  <si>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</si>
  <si>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</si>
  <si>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</si>
  <si>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</si>
  <si>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</si>
  <si>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</si>
  <si>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</si>
  <si>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</si>
  <si>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</si>
  <si>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</si>
  <si>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</si>
  <si>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</si>
  <si>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</si>
  <si>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</si>
  <si>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</si>
  <si>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</si>
  <si>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</si>
  <si>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</si>
  <si>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</si>
  <si>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</si>
  <si>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</si>
  <si>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</si>
  <si>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</si>
  <si>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</si>
  <si>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</si>
  <si>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</si>
  <si>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</si>
  <si>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</si>
  <si>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</si>
  <si>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</si>
  <si>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</si>
  <si>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</si>
  <si>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</si>
  <si>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</si>
  <si>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</si>
  <si>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</si>
  <si>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</si>
  <si>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</si>
  <si>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</si>
  <si>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</si>
  <si>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</si>
  <si>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</si>
  <si>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</si>
  <si>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</si>
  <si>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</si>
  <si>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</si>
  <si>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</si>
  <si>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</si>
  <si>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</si>
  <si>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</si>
  <si>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</si>
  <si>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</si>
  <si>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</si>
  <si>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</si>
  <si>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</si>
  <si>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</si>
  <si>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</si>
  <si>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</si>
  <si>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</si>
  <si>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</si>
  <si>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</si>
  <si>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</si>
  <si>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</si>
  <si>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</si>
  <si>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</si>
  <si>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</si>
  <si>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</si>
  <si>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</si>
  <si>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</si>
  <si>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</si>
  <si>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</si>
  <si>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</si>
  <si>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</si>
  <si>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</si>
  <si>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</si>
  <si>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</si>
  <si>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</si>
  <si>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</si>
  <si>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</si>
  <si>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</si>
  <si>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</si>
  <si>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</si>
  <si>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</si>
  <si>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</si>
  <si>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</si>
  <si>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</si>
  <si>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</si>
  <si>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</si>
  <si>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</si>
  <si>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</si>
  <si>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</si>
  <si>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</si>
  <si>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</si>
  <si>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</si>
  <si>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</si>
  <si>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</si>
  <si>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</si>
  <si>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</si>
  <si>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</si>
  <si>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</si>
  <si>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</si>
  <si>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</si>
  <si>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</si>
  <si>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</si>
  <si>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</si>
  <si>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</si>
  <si>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</si>
  <si>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</si>
  <si>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</si>
  <si>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</si>
  <si>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</si>
  <si>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</si>
  <si>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</si>
  <si>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</si>
  <si>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</si>
  <si>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</si>
  <si>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</si>
  <si>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</si>
  <si>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</si>
  <si>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</si>
  <si>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</si>
  <si>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</si>
  <si>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</si>
  <si>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</si>
  <si>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</si>
  <si>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</si>
  <si>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</si>
  <si>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</si>
  <si>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</si>
  <si>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</si>
  <si>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</si>
  <si>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</si>
  <si>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</si>
  <si>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</si>
  <si>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</si>
  <si>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</si>
  <si>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</si>
  <si>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</si>
  <si>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</si>
  <si>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</si>
  <si>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</si>
  <si>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</si>
  <si>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</si>
  <si>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</si>
  <si>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</si>
  <si>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</si>
  <si>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</si>
  <si>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</si>
  <si>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</si>
  <si>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</si>
  <si>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</si>
  <si>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</si>
  <si>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</si>
  <si>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</si>
  <si>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</si>
  <si>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</si>
  <si>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</si>
  <si>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</si>
  <si>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</si>
  <si>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</si>
  <si>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</si>
  <si>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</si>
  <si>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</si>
  <si>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</si>
  <si>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</si>
  <si>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</si>
  <si>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</si>
  <si>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</si>
  <si>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</si>
  <si>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</si>
  <si>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</si>
  <si>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</si>
  <si>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</si>
  <si>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</si>
  <si>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</si>
  <si>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</si>
  <si>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</si>
  <si>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</si>
  <si>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</si>
  <si>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</si>
  <si>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</si>
  <si>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</si>
  <si>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</si>
  <si>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</si>
  <si>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</si>
  <si>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</si>
  <si>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</si>
  <si>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</si>
  <si>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</si>
  <si>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</si>
  <si>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</si>
  <si>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</si>
  <si>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</si>
  <si>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</si>
  <si>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</si>
  <si>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</si>
  <si>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</si>
  <si>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</si>
  <si>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</si>
  <si>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</si>
  <si>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</si>
  <si>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</si>
  <si>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</si>
  <si>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</si>
  <si>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</si>
  <si>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</si>
  <si>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</si>
  <si>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</si>
  <si>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</si>
  <si>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</si>
  <si>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</si>
  <si>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</si>
  <si>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</si>
  <si>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</si>
  <si>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</si>
  <si>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</si>
  <si>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</si>
  <si>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</si>
  <si>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</si>
  <si>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</si>
  <si>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</si>
  <si>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</si>
  <si>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</si>
  <si>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</si>
  <si>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</si>
  <si>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</si>
  <si>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</si>
  <si>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</si>
  <si>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</si>
  <si>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</si>
  <si>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</si>
  <si>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</si>
  <si>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</si>
  <si>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</si>
  <si>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</si>
  <si>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</si>
  <si>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</si>
  <si>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</si>
  <si>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</si>
  <si>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</si>
  <si>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</si>
  <si>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</si>
  <si>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</si>
  <si>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</si>
  <si>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</si>
  <si>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</si>
  <si>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</si>
  <si>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</si>
  <si>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</si>
  <si>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</si>
  <si>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</si>
  <si>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</si>
  <si>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</si>
  <si>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</si>
  <si>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</si>
  <si>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</si>
  <si>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</si>
  <si>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</si>
  <si>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</si>
  <si>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</si>
  <si>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</si>
  <si>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</si>
  <si>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</si>
  <si>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</si>
  <si>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</si>
  <si>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</si>
  <si>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</si>
  <si>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</si>
  <si>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</si>
  <si>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</si>
  <si>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</si>
  <si>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</si>
  <si>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</si>
  <si>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</si>
  <si>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</si>
  <si>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</si>
  <si>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</si>
  <si>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</si>
  <si>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</si>
  <si>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</si>
  <si>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</si>
  <si>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</si>
  <si>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</si>
  <si>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</si>
  <si>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</si>
  <si>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</si>
  <si>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</si>
  <si>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</si>
  <si>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</si>
  <si>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</si>
  <si>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</si>
  <si>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</si>
  <si>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</si>
  <si>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</si>
  <si>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</si>
  <si>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</si>
  <si>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</si>
  <si>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</si>
  <si>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</si>
  <si>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</si>
  <si>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</si>
  <si>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</si>
  <si>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</si>
  <si>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</si>
  <si>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</si>
  <si>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</si>
  <si>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</si>
  <si>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</si>
  <si>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</si>
  <si>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</si>
  <si>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</si>
  <si>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</si>
  <si>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</si>
  <si>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</si>
  <si>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</si>
  <si>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</si>
  <si>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</si>
  <si>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</si>
  <si>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</si>
  <si>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</si>
  <si>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</si>
  <si>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</si>
  <si>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</si>
  <si>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</si>
  <si>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</si>
  <si>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</si>
  <si>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</si>
  <si>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</si>
  <si>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</si>
  <si>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</si>
  <si>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</si>
  <si>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</si>
  <si>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</si>
  <si>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</si>
  <si>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</si>
  <si>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</si>
  <si>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</si>
  <si>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</si>
  <si>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</si>
  <si>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</si>
  <si>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</si>
  <si>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</si>
  <si>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</si>
  <si>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</si>
  <si>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</si>
  <si>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</si>
  <si>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</si>
  <si>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</si>
  <si>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</si>
  <si>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</si>
  <si>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</si>
  <si>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</si>
  <si>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</si>
  <si>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</si>
  <si>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</si>
  <si>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</si>
  <si>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</si>
  <si>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</si>
  <si>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</si>
  <si>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</si>
  <si>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</si>
  <si>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</si>
  <si>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</si>
  <si>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</si>
  <si>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</si>
  <si>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</si>
  <si>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</si>
  <si>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</si>
  <si>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</si>
  <si>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</si>
  <si>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</si>
  <si>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</si>
  <si>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</si>
  <si>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</si>
  <si>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</si>
  <si>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</si>
  <si>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</si>
  <si>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</si>
  <si>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</si>
  <si>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</si>
  <si>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</si>
  <si>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</si>
  <si>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</si>
  <si>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</si>
  <si>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</si>
  <si>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</si>
  <si>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</si>
  <si>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</si>
  <si>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</si>
  <si>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</si>
  <si>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</si>
  <si>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</si>
  <si>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</si>
  <si>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</si>
  <si>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</si>
  <si>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</si>
  <si>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</si>
  <si>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</si>
  <si>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</si>
  <si>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</si>
  <si>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</si>
  <si>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</si>
  <si>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</si>
  <si>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</si>
  <si>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</si>
  <si>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</si>
  <si>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</si>
  <si>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</si>
  <si>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</si>
  <si>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</si>
  <si>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</si>
  <si>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</si>
  <si>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</si>
  <si>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</si>
  <si>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</si>
  <si>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</si>
  <si>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</si>
  <si>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</si>
  <si>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</si>
  <si>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</si>
  <si>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</si>
  <si>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</si>
  <si>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</si>
  <si>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</si>
  <si>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</si>
  <si>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</si>
  <si>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</si>
  <si>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</si>
  <si>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</si>
  <si>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</si>
  <si>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</si>
  <si>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</si>
  <si>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</si>
  <si>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</si>
  <si>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</si>
  <si>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</si>
  <si>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</si>
  <si>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</si>
  <si>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</si>
  <si>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</si>
  <si>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</si>
  <si>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</si>
  <si>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</si>
  <si>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</si>
  <si>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</si>
  <si>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</si>
  <si>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</si>
  <si>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</si>
  <si>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</si>
  <si>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</si>
  <si>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</si>
  <si>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</si>
  <si>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</si>
  <si>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</si>
  <si>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</si>
  <si>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</si>
  <si>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</si>
  <si>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</si>
  <si>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</si>
  <si>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</si>
  <si>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</si>
  <si>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</si>
  <si>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</si>
  <si>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</si>
  <si>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</si>
  <si>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</si>
  <si>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</si>
  <si>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</si>
  <si>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</si>
  <si>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</si>
  <si>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</si>
  <si>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</si>
  <si>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</si>
  <si>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</si>
  <si>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</si>
  <si>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</si>
  <si>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</si>
  <si>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</si>
  <si>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</si>
  <si>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</si>
  <si>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</si>
  <si>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</si>
  <si>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</si>
  <si>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</si>
  <si>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</si>
  <si>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</si>
  <si>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</si>
  <si>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</si>
  <si>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</si>
  <si>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</si>
  <si>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</si>
  <si>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</si>
  <si>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</si>
  <si>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</si>
  <si>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</si>
  <si>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</si>
  <si>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</si>
  <si>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</si>
  <si>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</si>
  <si>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</si>
  <si>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</si>
  <si>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</si>
  <si>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</si>
  <si>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</si>
  <si>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</si>
  <si>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</si>
  <si>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</si>
  <si>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</si>
  <si>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</si>
  <si>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</si>
  <si>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</si>
  <si>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</si>
  <si>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</si>
  <si>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</si>
  <si>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</si>
  <si>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</si>
  <si>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</si>
  <si>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</si>
  <si>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</si>
  <si>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</si>
  <si>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</si>
  <si>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</si>
  <si>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</si>
  <si>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</si>
  <si>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</si>
  <si>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</si>
  <si>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</si>
  <si>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</si>
  <si>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</si>
  <si>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</si>
  <si>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</si>
  <si>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</si>
  <si>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</si>
  <si>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</si>
  <si>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</si>
  <si>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</si>
  <si>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</si>
  <si>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</si>
  <si>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</si>
  <si>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</si>
  <si>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</si>
  <si>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</si>
  <si>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</si>
  <si>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</si>
  <si>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</si>
  <si>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</si>
  <si>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</si>
  <si>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</si>
  <si>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</si>
  <si>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</si>
  <si>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</si>
  <si>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</si>
  <si>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</si>
  <si>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</si>
  <si>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</si>
  <si>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</si>
  <si>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</si>
  <si>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</si>
  <si>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</si>
  <si>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</si>
  <si>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</si>
  <si>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</si>
  <si>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</si>
  <si>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</si>
  <si>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</si>
  <si>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</si>
  <si>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</si>
  <si>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</si>
  <si>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</si>
  <si>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</si>
  <si>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</si>
  <si>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</si>
  <si>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</si>
  <si>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</si>
  <si>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</si>
  <si>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</si>
  <si>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</si>
  <si>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</si>
  <si>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</si>
  <si>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</si>
  <si>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</si>
  <si>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</si>
  <si>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</si>
  <si>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</si>
  <si>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</si>
  <si>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</si>
  <si>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</si>
  <si>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</si>
  <si>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</si>
  <si>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</si>
  <si>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</si>
  <si>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</si>
  <si>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</si>
  <si>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</si>
  <si>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</si>
  <si>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</si>
  <si>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</si>
  <si>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</si>
  <si>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</si>
  <si>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</si>
  <si>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</si>
  <si>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</si>
  <si>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</si>
  <si>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</si>
  <si>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</si>
  <si>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</si>
  <si>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</si>
  <si>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</si>
  <si>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</si>
  <si>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</si>
  <si>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</si>
  <si>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</si>
  <si>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</si>
  <si>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</si>
  <si>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</si>
  <si>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</si>
  <si>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</si>
  <si>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</si>
  <si>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</si>
  <si>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</si>
  <si>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</si>
  <si>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</si>
  <si>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</si>
  <si>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</si>
  <si>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</si>
  <si>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</si>
  <si>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</si>
  <si>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</si>
  <si>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</si>
  <si>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</si>
  <si>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</si>
  <si>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</si>
  <si>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</si>
  <si>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</si>
  <si>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</si>
  <si>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</si>
  <si>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</si>
  <si>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</si>
  <si>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</si>
  <si>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</si>
  <si>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</si>
  <si>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</si>
  <si>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</si>
  <si>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</si>
  <si>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</si>
  <si>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</si>
  <si>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</si>
  <si>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</si>
  <si>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</si>
  <si>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</si>
  <si>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</si>
  <si>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</si>
  <si>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</si>
  <si>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</si>
  <si>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</si>
  <si>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</si>
  <si>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</si>
  <si>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</si>
  <si>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</si>
  <si>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</si>
  <si>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</si>
  <si>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</si>
  <si>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</si>
  <si>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</si>
  <si>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</si>
  <si>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</si>
  <si>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</si>
  <si>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</si>
  <si>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</si>
  <si>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</si>
  <si>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</si>
  <si>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</si>
  <si>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</si>
  <si>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</si>
  <si>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</si>
  <si>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</si>
  <si>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</si>
  <si>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</si>
  <si>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</si>
  <si>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</si>
  <si>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</si>
  <si>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</si>
  <si>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</si>
  <si>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</si>
  <si>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</si>
  <si>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</si>
  <si>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</si>
  <si>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</si>
  <si>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</si>
  <si>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</si>
  <si>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</si>
  <si>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</si>
  <si>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</si>
  <si>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</si>
  <si>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</si>
  <si>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</si>
  <si>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</si>
  <si>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</si>
  <si>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</si>
  <si>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</si>
  <si>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</si>
  <si>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</si>
  <si>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</si>
  <si>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</si>
  <si>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</si>
  <si>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</si>
  <si>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</si>
  <si>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</si>
  <si>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</si>
  <si>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</si>
  <si>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</si>
  <si>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</si>
  <si>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</si>
  <si>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</si>
  <si>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</si>
  <si>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</si>
  <si>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</si>
  <si>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</si>
  <si>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</si>
  <si>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</si>
  <si>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</si>
  <si>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</si>
  <si>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</si>
  <si>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</si>
  <si>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</si>
  <si>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</si>
  <si>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</si>
  <si>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</si>
  <si>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</si>
  <si>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</si>
  <si>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</si>
  <si>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</si>
  <si>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</si>
  <si>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</si>
  <si>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</si>
  <si>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</si>
  <si>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</si>
  <si>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</si>
  <si>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</si>
  <si>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</si>
  <si>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</si>
  <si>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</si>
  <si>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</si>
  <si>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</si>
  <si>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</si>
  <si>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</si>
  <si>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</si>
  <si>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</si>
  <si>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</si>
  <si>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</si>
  <si>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</si>
  <si>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</si>
  <si>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</si>
  <si>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</si>
  <si>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</si>
  <si>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</si>
  <si>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</si>
  <si>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</si>
  <si>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</si>
  <si>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</si>
  <si>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</si>
  <si>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</si>
  <si>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</si>
  <si>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</si>
  <si>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</si>
  <si>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</si>
  <si>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</si>
  <si>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</si>
  <si>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</si>
  <si>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</si>
  <si>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</si>
  <si>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</si>
  <si>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</si>
  <si>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</si>
  <si>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</si>
  <si>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</si>
  <si>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</si>
  <si>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</si>
  <si>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</si>
  <si>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</si>
  <si>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</si>
  <si>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</si>
  <si>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</si>
  <si>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</si>
  <si>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</si>
  <si>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</si>
  <si>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</si>
  <si>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</si>
  <si>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</si>
  <si>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</si>
  <si>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</si>
  <si>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</si>
  <si>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</si>
  <si>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</si>
  <si>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</si>
  <si>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</si>
  <si>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</si>
  <si>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</si>
  <si>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</si>
  <si>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</si>
  <si>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</si>
  <si>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</si>
  <si>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</si>
  <si>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</si>
  <si>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</si>
  <si>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</si>
  <si>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</si>
  <si>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</si>
  <si>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</si>
  <si>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</si>
  <si>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</si>
  <si>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</si>
  <si>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</si>
  <si>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</si>
  <si>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</si>
  <si>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</si>
  <si>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</si>
  <si>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</si>
  <si>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</si>
  <si>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</si>
  <si>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</si>
  <si>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</si>
  <si>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</si>
  <si>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</si>
  <si>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</si>
  <si>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</si>
  <si>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</si>
  <si>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</si>
  <si>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</si>
  <si>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</si>
  <si>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</si>
  <si>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</si>
  <si>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</si>
  <si>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</si>
  <si>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</si>
  <si>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</si>
  <si>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</si>
  <si>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</si>
  <si>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</si>
  <si>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</si>
  <si>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</si>
  <si>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</si>
  <si>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</si>
  <si>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</si>
  <si>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</si>
  <si>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</si>
  <si>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</si>
  <si>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</si>
  <si>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</si>
  <si>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</si>
  <si>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</si>
  <si>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</si>
  <si>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</si>
  <si>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</si>
  <si>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</si>
  <si>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</si>
  <si>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</si>
  <si>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</si>
  <si>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</si>
  <si>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</si>
  <si>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</si>
  <si>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</si>
  <si>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</si>
  <si>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</si>
  <si>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</si>
  <si>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</si>
  <si>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</si>
  <si>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</si>
  <si>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</si>
  <si>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</si>
  <si>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</si>
  <si>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</si>
  <si>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</si>
  <si>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</si>
  <si>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</si>
  <si>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</si>
  <si>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</si>
  <si>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</si>
  <si>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</si>
  <si>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</si>
  <si>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</si>
  <si>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</si>
  <si>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</si>
  <si>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</si>
  <si>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</si>
  <si>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</si>
  <si>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</si>
  <si>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</si>
  <si>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</si>
  <si>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</si>
  <si>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</si>
  <si>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</si>
  <si>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</si>
  <si>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</si>
  <si>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</si>
  <si>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</si>
  <si>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</si>
  <si>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</si>
  <si>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</si>
  <si>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</si>
  <si>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</si>
  <si>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</si>
  <si>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</si>
  <si>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</si>
  <si>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</si>
  <si>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</si>
  <si>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</si>
  <si>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</si>
  <si>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</si>
  <si>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</si>
  <si>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</si>
  <si>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</si>
  <si>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</si>
  <si>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</si>
  <si>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</si>
  <si>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</si>
  <si>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</si>
  <si>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</si>
  <si>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</si>
  <si>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</si>
  <si>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</si>
  <si>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</si>
  <si>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</si>
  <si>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</si>
  <si>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</si>
  <si>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</si>
  <si>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</si>
  <si>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</si>
  <si>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</si>
  <si>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</si>
  <si>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</si>
  <si>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</si>
  <si>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</si>
  <si>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</si>
  <si>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</si>
  <si>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</si>
  <si>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</si>
  <si>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</si>
  <si>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</si>
  <si>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</si>
  <si>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</si>
  <si>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</si>
  <si>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</si>
  <si>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</si>
  <si>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</si>
  <si>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</si>
  <si>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</si>
  <si>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</si>
  <si>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</si>
  <si>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</si>
  <si>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</si>
  <si>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</si>
  <si>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</si>
  <si>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</si>
  <si>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</si>
  <si>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</si>
  <si>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</si>
  <si>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</si>
  <si>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</si>
  <si>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</si>
  <si>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</si>
  <si>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</si>
  <si>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</si>
  <si>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</si>
  <si>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</si>
  <si>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</si>
  <si>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</si>
  <si>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</si>
  <si>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</si>
  <si>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</si>
  <si>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</si>
  <si>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</si>
  <si>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</si>
  <si>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</si>
  <si>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</si>
  <si>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</si>
  <si>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</si>
  <si>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</si>
  <si>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</si>
  <si>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</si>
  <si>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</si>
  <si>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</si>
  <si>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</si>
  <si>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</si>
  <si>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</si>
  <si>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</si>
  <si>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</si>
  <si>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</si>
  <si>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</si>
  <si>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</si>
  <si>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</si>
  <si>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</si>
  <si>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</si>
  <si>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</si>
  <si>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</si>
  <si>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</si>
  <si>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</si>
  <si>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</si>
  <si>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</si>
  <si>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</si>
  <si>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</si>
  <si>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</si>
  <si>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</si>
  <si>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</si>
  <si>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</si>
  <si>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</si>
  <si>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</si>
  <si>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</si>
  <si>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</si>
  <si>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</si>
  <si>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</si>
  <si>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</si>
  <si>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</si>
  <si>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</si>
  <si>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</si>
  <si>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</si>
  <si>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</si>
  <si>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</si>
  <si>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</si>
  <si>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</si>
  <si>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</si>
  <si>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</si>
  <si>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</si>
  <si>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</si>
  <si>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</si>
  <si>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</si>
  <si>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</si>
  <si>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</si>
  <si>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</si>
  <si>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</si>
  <si>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</si>
  <si>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</si>
  <si>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</si>
  <si>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</si>
  <si>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</si>
  <si>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</si>
  <si>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</si>
  <si>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</si>
  <si>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</si>
  <si>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</si>
  <si>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</si>
  <si>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</si>
  <si>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</si>
  <si>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</si>
  <si>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</si>
  <si>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</si>
  <si>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</si>
  <si>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</si>
  <si>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</si>
  <si>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</si>
  <si>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</si>
  <si>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</si>
  <si>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</si>
  <si>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</si>
  <si>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</si>
  <si>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</si>
  <si>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</si>
  <si>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</si>
  <si>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</si>
  <si>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</si>
  <si>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</si>
  <si>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</si>
  <si>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</si>
  <si>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</si>
  <si>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</si>
  <si>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</si>
  <si>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</si>
  <si>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</si>
  <si>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</si>
  <si>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</si>
  <si>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</si>
  <si>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</si>
  <si>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</si>
  <si>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</si>
  <si>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</si>
  <si>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</si>
  <si>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</si>
  <si>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</si>
  <si>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</si>
  <si>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</si>
  <si>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</si>
  <si>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</si>
  <si>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</si>
  <si>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</si>
  <si>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</si>
  <si>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</si>
  <si>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</si>
  <si>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</si>
  <si>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</si>
  <si>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</si>
  <si>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</si>
  <si>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</si>
  <si>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</si>
  <si>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</si>
  <si>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</si>
  <si>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</si>
  <si>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</si>
  <si>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</si>
  <si>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</si>
  <si>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</si>
  <si>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</si>
  <si>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</si>
  <si>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</si>
  <si>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</si>
  <si>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</si>
  <si>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</si>
  <si>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</si>
  <si>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</si>
  <si>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</si>
  <si>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</si>
  <si>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</si>
  <si>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</si>
  <si>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</si>
  <si>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</si>
  <si>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</si>
  <si>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</si>
  <si>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</si>
  <si>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</si>
  <si>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</si>
  <si>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</si>
  <si>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</si>
  <si>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</si>
  <si>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</si>
  <si>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</si>
  <si>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</si>
  <si>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</si>
  <si>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</si>
  <si>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</si>
  <si>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</si>
  <si>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</si>
  <si>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</si>
  <si>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</si>
  <si>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</si>
  <si>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</si>
  <si>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</si>
  <si>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</si>
  <si>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</si>
  <si>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</si>
  <si>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</si>
  <si>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</si>
  <si>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</si>
  <si>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</si>
  <si>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</si>
  <si>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</si>
  <si>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</si>
  <si>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</si>
  <si>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</si>
  <si>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</si>
  <si>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</si>
  <si>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</si>
  <si>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</si>
  <si>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</si>
  <si>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</si>
  <si>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</si>
  <si>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</si>
  <si>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</si>
  <si>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</si>
  <si>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</si>
  <si>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</si>
  <si>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</si>
  <si>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</si>
  <si>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</si>
  <si>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</si>
  <si>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</si>
  <si>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</si>
  <si>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</si>
  <si>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</si>
  <si>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</si>
  <si>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</si>
  <si>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</si>
  <si>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</si>
  <si>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</si>
  <si>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</si>
  <si>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</si>
  <si>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</si>
  <si>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</si>
  <si>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</si>
  <si>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</si>
  <si>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</si>
  <si>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</si>
  <si>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</si>
  <si>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</si>
  <si>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</si>
  <si>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</si>
  <si>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</si>
  <si>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</si>
  <si>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</si>
  <si>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</si>
  <si>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</si>
  <si>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</si>
  <si>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</si>
  <si>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</si>
  <si>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</si>
  <si>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</si>
  <si>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</si>
  <si>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</si>
  <si>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</si>
  <si>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</si>
  <si>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</si>
  <si>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</si>
  <si>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</si>
  <si>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</si>
  <si>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</si>
  <si>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</si>
  <si>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</si>
  <si>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</si>
  <si>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</si>
  <si>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</si>
  <si>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</si>
  <si>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</si>
  <si>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</si>
  <si>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</si>
  <si>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</si>
  <si>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</si>
  <si>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</si>
  <si>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</si>
  <si>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</si>
  <si>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</si>
  <si>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</si>
  <si>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</si>
  <si>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</si>
  <si>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</si>
  <si>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</si>
  <si>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</si>
  <si>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</si>
  <si>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</si>
  <si>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</si>
  <si>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</si>
  <si>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</si>
  <si>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</si>
  <si>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</si>
  <si>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</si>
  <si>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</si>
  <si>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</si>
  <si>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</si>
  <si>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</si>
  <si>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</si>
  <si>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</si>
  <si>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</si>
  <si>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</si>
  <si>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</si>
  <si>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</si>
  <si>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</si>
  <si>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</si>
  <si>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</si>
  <si>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</si>
  <si>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</si>
  <si>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</si>
  <si>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</si>
  <si>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</si>
  <si>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</si>
  <si>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</si>
  <si>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</si>
  <si>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</si>
  <si>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</si>
  <si>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</si>
  <si>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</si>
  <si>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</si>
  <si>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</si>
  <si>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</si>
  <si>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</si>
  <si>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</si>
  <si>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</si>
  <si>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</si>
  <si>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</si>
  <si>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</si>
  <si>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</si>
  <si>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</si>
  <si>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</si>
  <si>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</si>
  <si>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</si>
  <si>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</si>
  <si>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</si>
  <si>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</si>
  <si>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</si>
  <si>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</si>
  <si>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</si>
  <si>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</si>
  <si>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</si>
  <si>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</si>
  <si>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</si>
  <si>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</si>
  <si>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</si>
  <si>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</si>
  <si>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</si>
  <si>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</si>
  <si>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</si>
  <si>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</si>
  <si>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</si>
  <si>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</si>
  <si>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</si>
  <si>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</si>
  <si>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</si>
  <si>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</si>
  <si>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</si>
  <si>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</si>
  <si>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</si>
  <si>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</si>
  <si>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</si>
  <si>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</si>
  <si>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</si>
  <si>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</si>
  <si>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</si>
  <si>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</si>
  <si>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</si>
  <si>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</si>
  <si>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</si>
  <si>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</si>
  <si>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</si>
  <si>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</si>
  <si>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</si>
  <si>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</si>
  <si>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</si>
  <si>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</si>
  <si>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</si>
  <si>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</si>
  <si>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</si>
  <si>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</si>
  <si>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</si>
  <si>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</si>
  <si>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</si>
  <si>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</si>
  <si>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</si>
  <si>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</si>
  <si>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</si>
  <si>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</si>
  <si>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PCM-20251128-00001108</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</si>
  <si>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</si>
  <si>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</si>
  <si>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</si>
  <si>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</si>
  <si>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</si>
  <si>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</si>
  <si>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</si>
  <si>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</si>
  <si>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</si>
  <si>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PCM-20251128-00001103</t>
  </si>
  <si>
    <t>EM Team on the way ETA: 40 Mins</t>
  </si>
  <si>
    <t>PCM-20251128-00000986</t>
  </si>
  <si>
    <t>night access located in Site located in deep desert &amp; dangerous area</t>
  </si>
  <si>
    <t>TT-20251128-01240 // NA</t>
  </si>
  <si>
    <t xml:space="preserve">ETA 110 mins </t>
  </si>
  <si>
    <t>PCM-20251128-00001091</t>
  </si>
  <si>
    <t>MHL0867</t>
  </si>
  <si>
    <t>sceco</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</si>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</sst>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3" dataDxfId="172" headerRowBorderDxfId="170" tableBorderDxfId="171" totalsRowBorderDxfId="169">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7" dataDxfId="46" headerRowBorderDxfId="44" tableBorderDxfId="45" totalsRowBorderDxfId="43">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30" dataDxfId="29" headerRowBorderDxfId="27" tableBorderDxfId="28">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326.92781620370079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45989.876242129627</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45989.876242129627</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45989.876242129627</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45989.876242129627</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45989.876242129627</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45989.876242129627</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45989.876242129627</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45989.876242129627</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45989.876242129627</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45989.876242129627</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45989.876242129627</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45989.876242129627</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45989.876242129627</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45989.876242129627</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45989.876242129627</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45989.876242129627</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45989.876242129627</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45989.876242129627</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45989.876242129627</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45989.876242129627</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45989.876242129627</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45989.876242129627</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45989.876242129627</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45989.876242129627</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45989.876242129627</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45989.876242129627</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45989.876242129627</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45989.876242129627</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45989.876242129627</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45989.876242129627</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45989.876242129627</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45989.876242129627</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45989.876242129627</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45989.876242129627</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45989.876242129627</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45989.876242129627</v>
      </c>
      <c r="H38" s="134"/>
      <c r="I38" s="136" t="str">
        <f>IFERROR(VLOOKUP(D38,DB!A:F,6,0),"")</f>
        <v/>
      </c>
      <c r="J38" s="136" t="str">
        <f>IFERROR(VLOOKUP(D38,DB!A:G,7,0),"")</f>
        <v/>
      </c>
      <c r="K38" s="132"/>
      <c r="L38" s="131" t="str">
        <f>IFERROR(VLOOKUP(D38,DB!A:I,9,0),"")</f>
        <v/>
      </c>
    </row>
    <row r="39" spans="1:12" s="61" customFormat="1" ht="15" customHeight="1">
      <c r="F39" s="130"/>
      <c r="G39" s="129"/>
      <c r="H39" s="130"/>
      <c r="K39" s="128"/>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sheetData>
  <customSheetViews>
    <customSheetView guid="{F6042A99-DD27-4453-835D-0834D95730CC}" filter="1" showAutoFilter="1">
      <pageMargins left="0" right="0" top="0" bottom="0" header="0" footer="0"/>
      <autoFilter ref="B1:M1" xr:uid="{26757D78-820B-4EC0-B61F-1D343A80CDBD}"/>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164.87640416666545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5.4888231481454568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6" t="str">
        <f>IFERROR(VLOOKUP(D5,DB!A:K,11,0),"")</f>
        <v/>
      </c>
      <c r="C5" s="18"/>
      <c r="D5" s="18"/>
      <c r="E5" s="99"/>
      <c r="F5" s="100"/>
      <c r="G5" s="101">
        <f ca="1">IFERROR(NOW()-F5,"-")</f>
        <v>45989.876242129627</v>
      </c>
      <c r="H5" s="100"/>
      <c r="I5" s="146" t="str">
        <f>IFERROR(VLOOKUP(D5,DB!A:F,6,0),"")</f>
        <v/>
      </c>
      <c r="J5" s="146" t="str">
        <f>IFERROR(VLOOKUP(D5,DB!A:G,7,0),"")</f>
        <v/>
      </c>
      <c r="K5" s="19"/>
      <c r="L5" s="146"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45989.876242129627</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45989.876242129627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45989.876242129627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45989.876242129627</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45989.876242129627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45989.876242129627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45989.876242129627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45989.876242129627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45989.876242129627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45989.876242129627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45989.876242129627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45989.876242129627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45989.876242129627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45989.876242129627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45989.876242129627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45989.876242129627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45989.876242129627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45989.876242129627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45989.876242129627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45989.876242129627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45989.876242129627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45989.876242129627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45989.876242129627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45989.876242129627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45989.876242129627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45989.876242129627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45989.876242129627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45989.876242129627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45989.876242129627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45989.876242129627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45989.876242129627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45989.876242129627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45989.876242129627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45989.876242129627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45989.876242129627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45989.876242129627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45989.876242129627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45989.876242129627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45989.876242129627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45989.876242129627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45989.876242129627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45989.876242129627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45989.876242129627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45989.876242129627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45989.876242129627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45989.876242129627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45989.876242129627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45989.876242129627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45989.876242129627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45989.876242129627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45989.876242129627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45989.876242129627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45989.876242129627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45989.876242129627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45989.876242129627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45989.876242129627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45989.876242129627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45989.876242129627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45989.876242129627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45989.876242129627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45989.876242129627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45989.876242129627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45989.876242129627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45989.876242129627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45989.876242129627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45989.876242129627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45989.876242129627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45989.876242129627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45989.876242129627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45989.876242129627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45989.876242129627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45989.876242129627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45989.876242129627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45989.876242129627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45989.876242129627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45989.876242129627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45989.876242129627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45989.876242129627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45989.876242129627</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45989.876242129627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45989.876242129627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45989.876242129627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45989.876242129627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45989.876242129627</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45989.876242129627</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45989.876242129627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45989.876242129627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45989.876242129627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45989.876242129627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45989.876242129627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45989.876242129627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45989.876242129627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45989.876242129627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45989.876242129627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45989.876242129627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45989.876242129627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45989.876242129627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45989.876242129627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45989.876242129627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45989.876242129627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45989.876242129627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45989.876242129627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45989.876242129627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45989.876242129627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45989.876242129627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45989.876242129627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45989.876242129627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45989.876242129627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45989.876242129627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45989.876242129627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45989.876242129627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45989.876242129627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45989.876242129627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45989.876242129627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45989.876242129627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45989.876242129627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45989.876242129627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45989.876242129627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45989.876242129627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45989.876242129627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45989.876242129627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45989.876242129627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45989.876242129627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45989.876242129627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45989.876242129627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45989.876242129627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45989.876242129627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45989.876242129627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45989.876242129627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45989.876242129627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45989.876242129627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45989.876242129627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45989.876242129627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45989.876242129627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45989.876242129627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45989.876242129627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45989.876242129627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45989.876242129627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45989.876242129627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45989.876242129627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45989.876242129627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45989.876242129627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45989.876242129627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45989.876242129627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45989.876242129627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45989.876242129627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45989.876242129627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45989.876242129627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45989.876242129627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45989.876242129627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45989.876242129627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45989.876242129627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45989.876242129627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45989.876242129627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45989.876242129627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45989.876242129627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45989.876242129627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45989.876242129627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45989.876242129627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45989.876242129627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45989.876242129627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45989.876242129627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45989.876242129627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45989.876242129627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45989.876242129627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45989.876242129627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45989.876242129627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45989.876242129627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45989.876242129627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45989.876242129627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45989.876242129627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45989.876242129627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45989.876242129627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45989.876242129627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45989.876242129627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45989.876242129627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45989.876242129627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45989.876242129627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45989.876242129627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45989.876242129627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45989.876242129627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45989.876242129627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45989.876242129627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45989.876242129627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45989.876242129627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45989.876242129627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45989.876242129627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45989.876242129627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45989.876242129627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45989.876242129627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45989.876242129627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45989.876242129627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45989.876242129627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45989.876242129627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45989.876242129627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45989.876242129627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45989.876242129627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45989.876242129627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45989.876242129627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45989.876242129627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45989.876242129627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45989.876242129627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45989.876242129627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45989.876242129627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45989.876242129627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45989.876242129627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45989.876242129627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45989.876242129627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45989.876242129627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45989.876242129627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45989.876242129627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45989.876242129627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45989.876242129627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45989.876242129627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45989.876242129627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45989.876242129627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45989.876242129627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45989.876242129627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45989.876242129627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45989.876242129627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45989.876242129627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45989.876242129627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45989.876242129627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45989.876242129627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45989.876242129627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45989.876242129627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45989.876242129627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45989.876242129627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45989.876242129627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45989.876242129627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45989.876242129627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45989.876242129627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45989.876242129627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45989.876242129627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45989.876242129627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45989.876242129627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45989.876242129627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45989.876242129627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45989.876242129627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45989.876242129627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45989.876242129627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45989.876242129627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45989.876242129627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45989.876242129627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45989.876242129627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45989.876242129627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45989.876242129627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45989.876242129627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45989.876242129627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45989.876242129627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45989.876242129627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45989.876242129627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45989.876242129627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45989.876242129627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45989.876242129627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45989.876242129627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45989.876242129627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45989.876242129627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45989.876242129627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45989.876242129627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45989.876242129627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45989.876242129627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45989.876242129627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45989.876242129627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45989.876242129627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45989.876242129627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45989.876242129627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45989.876242129627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45989.876242129627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45989.876242129627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45989.876242129627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45989.876242129627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45989.876242129627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45989.876242129627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45989.876242129627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45989.876242129627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45989.876242129627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45989.876242129627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45989.876242129627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45989.876242129627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45989.876242129627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45989.876242129627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45989.876242129627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45989.876242129627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45989.876242129627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45989.876242129627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45989.876242129627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45989.876242129627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45989.876242129627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45989.876242129627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45989.876242129627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45989.876242129627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45989.876242129627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45989.876242129627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45989.876242129627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45989.876242129627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45989.876242129627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45989.876242129627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45989.876242129627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45989.876242129627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45989.876242129627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45989.876242129627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45989.876242129627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45989.876242129627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45989.876242129627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45989.876242129627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45989.876242129627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45989.876242129627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45989.876242129627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45989.876242129627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45989.876242129627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45989.876242129627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45989.876242129627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45989.876242129627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45989.876242129627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45989.876242129627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45989.876242129627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45989.876242129627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45989.876242129627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45989.876242129627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45989.876242129627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45989.876242129627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45989.876242129627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45989.876242129627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45989.876242129627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45989.876242129627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45989.876242129627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45989.876242129627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45989.876242129627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45989.876242129627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45989.876242129627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45989.876242129627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45989.876242129627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45989.876242129627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45989.876242129627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45989.876242129627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45989.876242129627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45989.876242129627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45989.876242129627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45989.876242129627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45989.876242129627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45989.876242129627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45989.876242129627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45989.876242129627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45989.876242129627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45989.876242129627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45989.876242129627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45989.876242129627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45989.876242129627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45989.876242129627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45989.876242129627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45989.876242129627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45989.876242129627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45989.876242129627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45989.876242129627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45989.876242129627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45989.876242129627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45989.876242129627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45989.876242129627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45989.876242129627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45989.876242129627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45989.876242129627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45989.876242129627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45989.876242129627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45989.876242129627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45989.876242129627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45989.876242129627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45989.876242129627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45989.876242129627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45989.876242129627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45989.876242129627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45989.876242129627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45989.876242129627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45989.876242129627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45989.876242129627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45989.876242129627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45989.876242129627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45989.876242129627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45989.876242129627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45989.876242129627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45989.876242129627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45989.876242129627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45989.876242129627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45989.876242129627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45989.876242129627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45989.876242129627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45989.876242129627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45989.876242129627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45989.876242129627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45989.876242129627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45989.876242129627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45989.876242129627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45989.876242129627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45989.876242129627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45989.876242129627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45989.876242129627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45989.876242129627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45989.876242129627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45989.876242129627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45989.876242129627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45989.876242129627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45989.876242129627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45989.876242129627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45989.876242129627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45989.876242129627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45989.876242129627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45989.876242129627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45989.876242129627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45989.876242129627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45989.876242129627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45989.876242129627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45989.876242129627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45989.876242129627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45989.876242129627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45989.876242129627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45989.876242129627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45989.876242129627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45989.876242129627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45989.876242129627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45989.876242129627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45989.876242129627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45989.876242129627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45989.876242129627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45989.876242129627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45989.876242129627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45989.876242129627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45989.876242129627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45989.876242129627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45989.876242129627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45989.876242129627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45989.876242129627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45989.876242129627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45989.876242129627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45989.876242129627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45989.876242129627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45989.876242129627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45989.876242129627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45989.876242129627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45989.876242129627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45989.876242129627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45989.876242129627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45989.876242129627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45989.876242129627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45989.876242129627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45989.876242129627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45989.876242129627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45989.876242129627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45989.876242129627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45989.876242129627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45989.876242129627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45989.876242129627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45989.876242129627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45989.876242129627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45989.876242129627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45989.876242129627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45989.876242129627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45989.876242129627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45989.876242129627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45989.876242129627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45989.876242129627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45989.876242129627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45989.876242129627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45989.876242129627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45989.876242129627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45989.876242129627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45989.876242129627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45989.876242129627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45989.876242129627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45989.876242129627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45989.876242129627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45989.876242129627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45989.876242129627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45989.876242129627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45989.876242129627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45989.876242129627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45989.876242129627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45989.876242129627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45989.876242129627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45989.876242129627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45989.876242129627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45989.876242129627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45989.876242129627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45989.876242129627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45989.876242129627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45989.876242129627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45989.876242129627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45989.876242129627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45989.876242129627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45989.876242129627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45989.876242129627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45989.876242129627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45989.876242129627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45989.876242129627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45989.876242129627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45989.876242129627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45989.876242129627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45989.876242129627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45989.876242129627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45989.876242129627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45989.876242129627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45989.876242129627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45989.876242129627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45989.876242129627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45989.876242129627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45989.876242129627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45989.876242129627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45989.876242129627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45989.876242129627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45989.876242129627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45989.876242129627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45989.876242129627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45989.876242129627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45989.876242129627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45989.876242129627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45989.876242129627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45989.876242129627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45989.876242129627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45989.876242129627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45989.876242129627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45989.876242129627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45989.876242129627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45989.876242129627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45989.876242129627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45989.876242129627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45989.876242129627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45989.876242129627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45989.876242129627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45989.876242129627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45989.876242129627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45989.876242129627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45989.876242129627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45989.876242129627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45989.876242129627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45989.876242129627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45989.876242129627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45989.876242129627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45989.876242129627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45989.876242129627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45989.876242129627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45989.876242129627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45989.876242129627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45989.876242129627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45989.876242129627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45989.876242129627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45989.876242129627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45989.876242129627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45989.876242129627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45989.876242129627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45989.876242129627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45989.876242129627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45989.876242129627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45989.876242129627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45989.876242129627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45989.876242129627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45989.876242129627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45989.876242129627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45989.876242129627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45989.876242129627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45989.876242129627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45989.876242129627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45989.876242129627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45989.876242129627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45989.876242129627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45989.876242129627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45989.876242129627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45989.876242129627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45989.876242129627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45989.876242129627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45989.876242129627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45989.876242129627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45989.876242129627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45989.876242129627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45989.876242129627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45989.876242129627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45989.876242129627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45989.876242129627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45989.876242129627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45989.876242129627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45989.876242129627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45989.876242129627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45989.876242129627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45989.876242129627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45989.876242129627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45989.876242129627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45989.876242129627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45989.876242129627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45989.876242129627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45989.876242129627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45989.876242129627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45989.876242129627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45989.876242129627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45989.876242129627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45989.876242129627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45989.876242129627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45989.876242129627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45989.876242129627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45989.876242129627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45989.876242129627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45989.876242129627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45989.876242129627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45989.876242129627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45989.876242129627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45989.876242129627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45989.876242129627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45989.876242129627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45989.876242129627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45989.876242129627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45989.876242129627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45989.876242129627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45989.876242129627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45989.876242129627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45989.876242129627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45989.876242129627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45989.876242129627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45989.876242129627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45989.876242129627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45989.876242129627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45989.876242129627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45989.876242129627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45989.876242129627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45989.876242129627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45989.876242129627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45989.876242129627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45989.876242129627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45989.876242129627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45989.876242129627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45989.876242129627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45989.876242129627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45989.876242129627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45989.876242129627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45989.876242129627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45989.876242129627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45989.876242129627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45989.876242129627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45989.876242129627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45989.876242129627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45989.876242129627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45989.876242129627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45989.876242129627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45989.876242129627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45989.876242129627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45989.876242129627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45989.876242129627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45989.876242129627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45989.876242129627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45989.876242129627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45989.876242129627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45989.876242129627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45989.876242129627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45989.876242129627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45989.876242129627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45989.876242129627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45989.876242129627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45989.876242129627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45989.876242129627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45989.876242129627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45989.876242129627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45989.876242129627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45989.876242129627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45989.876242129627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45989.876242129627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45989.876242129627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45989.876242129627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45989.876242129627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45989.876242129627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45989.876242129627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45989.876242129627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45989.876242129627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45989.876242129627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45989.876242129627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45989.876242129627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45989.876242129627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45989.876242129627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45989.876242129627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45989.876242129627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45989.876242129627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45989.876242129627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45989.876242129627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45989.876242129627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45989.876242129627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45989.876242129627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45989.876242129627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45989.876242129627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45989.876242129627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45989.876242129627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45989.876242129627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45989.876242129627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45989.876242129627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45989.876242129627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45989.876242129627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45989.876242129627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45989.876242129627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45989.876242129627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45989.876242129627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45989.876242129627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45989.876242129627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45989.876242129627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45989.876242129627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45989.876242129627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45989.876242129627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45989.876242129627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45989.876242129627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45989.876242129627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45989.876242129627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45989.876242129627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45989.876242129627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45989.876242129627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45989.876242129627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45989.876242129627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45989.876242129627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45989.876242129627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45989.876242129627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45989.876242129627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45989.876242129627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45989.876242129627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45989.876242129627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45989.876242129627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45989.876242129627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45989.876242129627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45989.876242129627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45989.876242129627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45989.876242129627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45989.876242129627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45989.876242129627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45989.876242129627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45989.876242129627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45989.876242129627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45989.876242129627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45989.876242129627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45989.876242129627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45989.876242129627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45989.876242129627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45989.876242129627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45989.876242129627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45989.876242129627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45989.876242129627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45989.876242129627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45989.876242129627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45989.876242129627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45989.876242129627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45989.876242129627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45989.876242129627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45989.876242129627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45989.876242129627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45989.876242129627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45989.876242129627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45989.876242129627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45989.876242129627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45989.876242129627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45989.876242129627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45989.876242129627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45989.876242129627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45989.876242129627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45989.876242129627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45989.876242129627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45989.876242129627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45989.876242129627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45989.876242129627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45989.876242129627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45989.876242129627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45989.876242129627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45989.876242129627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45989.876242129627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45989.876242129627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45989.876242129627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45989.876242129627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45989.876242129627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45989.876242129627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45989.876242129627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45989.876242129627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45989.876242129627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45989.876242129627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45989.876242129627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45989.876242129627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45989.876242129627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45989.876242129627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45989.876242129627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45989.876242129627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45989.876242129627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45989.876242129627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45989.876242129627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45989.876242129627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45989.876242129627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45989.876242129627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45989.876242129627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45989.876242129627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45989.876242129627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45989.876242129627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45989.876242129627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45989.876242129627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45989.876242129627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45989.876242129627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45989.876242129627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45989.876242129627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45989.876242129627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45989.876242129627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45989.876242129627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45989.876242129627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45989.876242129627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45989.876242129627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45989.876242129627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45989.876242129627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45989.876242129627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45989.876242129627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45989.876242129627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45989.876242129627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45989.876242129627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45989.876242129627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45989.876242129627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45989.876242129627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45989.876242129627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45989.876242129627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45989.876242129627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45989.876242129627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45989.876242129627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45989.876242129627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45989.876242129627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45989.876242129627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45989.876242129627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45989.876242129627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45989.876242129627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45989.876242129627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45989.876242129627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45989.876242129627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45989.876242129627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45989.876242129627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45989.876242129627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45989.876242129627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45989.876242129627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45989.876242129627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45989.876242129627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45989.876242129627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45989.876242129627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45989.876242129627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45989.876242129627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45989.876242129627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45989.876242129627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45989.876242129627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45989.876242129627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45989.876242129627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45989.876242129627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45989.876242129627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45989.876242129627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45989.876242129627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45989.876242129627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45989.876242129627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45989.876242129627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45989.876242129627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45989.876242129627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45989.876242129627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45989.876242129627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45989.876242129627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45989.876242129627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45989.876242129627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45989.876242129627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45989.876242129627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45989.876242129627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45989.876242129627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45989.876242129627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45989.876242129627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45989.876242129627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45989.876242129627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45989.876242129627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45989.876242129627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45989.876242129627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45989.876242129627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45989.876242129627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45989.876242129627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45989.876242129627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45989.876242129627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45989.876242129627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45989.876242129627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45989.876242129627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45989.876242129627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45989.876242129627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45989.876242129627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45989.876242129627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45989.876242129627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45989.876242129627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45989.876242129627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45989.876242129627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45989.876242129627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45989.876242129627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45989.876242129627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45989.876242129627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45989.876242129627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45989.876242129627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45989.876242129627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45989.876242129627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45989.876242129627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45989.876242129627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45989.876242129627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45989.876242129627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45989.876242129627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45989.876242129627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45989.876242129627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45989.876242129627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45989.876242129627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45989.876242129627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45989.876242129627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45989.876242129627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45989.876242129627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45989.876242129627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45989.876242129627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45989.876242129627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45989.876242129627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45989.876242129627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45989.876242129627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45989.876242129627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45989.876242129627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45989.876242129627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45989.876242129627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45989.876242129627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45989.876242129627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45989.876242129627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45989.876242129627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45989.876242129627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45989.876242129627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45989.876242129627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45989.876242129627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45989.876242129627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45989.876242129627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45989.876242129627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45989.876242129627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45989.876242129627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45989.876242129627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45989.876242129627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45989.876242129627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45989.876242129627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45989.876242129627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45989.876242129627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45989.876242129627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45989.876242129627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45989.876242129627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45989.876242129627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45989.876242129627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45989.876242129627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45989.876242129627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45989.876242129627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45989.876242129627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45989.876242129627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45989.876242129627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45989.876242129627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45989.876242129627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45989.876242129627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45989.876242129627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45989.876242129627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45989.876242129627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45989.876242129627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45989.876242129627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45989.876242129627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45989.876242129627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45989.876242129627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45989.876242129627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45989.876242129627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45989.876242129627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45989.876242129627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45989.876242129627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45989.876242129627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45989.876242129627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45989.876242129627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45989.876242129627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45989.876242129627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45989.876242129627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45989.876242129627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45989.876242129627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45989.876242129627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45989.876242129627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45989.876242129627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45989.876242129627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45989.876242129627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45989.876242129627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45989.876242129627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45989.876242129627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45989.876242129627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45989.876242129627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45989.876242129627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45989.876242129627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45989.876242129627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45989.876242129627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45989.876242129627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45989.876242129627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45989.876242129627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45989.876242129627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45989.876242129627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45989.876242129627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45989.876242129627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45989.876242129627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45989.876242129627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45989.876242129627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45989.876242129627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45989.876242129627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45989.876242129627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45989.876242129627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45989.876242129627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45989.876242129627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45989.876242129627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45989.876242129627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45989.876242129627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45989.876242129627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45989.876242129627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45989.876242129627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45989.876242129627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45989.876242129627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45989.876242129627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45989.876242129627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45989.876242129627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45989.876242129627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45989.876242129627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45989.876242129627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45989.876242129627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45989.876242129627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45989.876242129627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45989.876242129627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45989.876242129627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45989.876242129627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45989.876242129627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45989.876242129627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45989.876242129627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45989.876242129627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45989.876242129627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45989.876242129627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45989.876242129627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45989.876242129627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45989.876242129627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45989.876242129627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45989.876242129627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45989.876242129627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45989.876242129627</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workbookViewId="0">
      <selection activeCell="C3" sqref="C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286.39552453703072</v>
      </c>
      <c r="H2" s="92">
        <v>45703.474768518521</v>
      </c>
      <c r="I2" s="92" t="str">
        <f>IFERROR(VLOOKUP(D2,DB!A:F,6,0),"")</f>
        <v>SCECO</v>
      </c>
      <c r="J2" s="92" t="str">
        <f>IFERROR(VLOOKUP(D2,DB!A:G,7,0),"")</f>
        <v>Dead</v>
      </c>
      <c r="K2" s="94" t="s">
        <v>39109</v>
      </c>
      <c r="L2" s="88" t="str">
        <f>IFERROR(VLOOKUP(D2,DB!A:I,9,0),"")</f>
        <v>Latis</v>
      </c>
    </row>
    <row r="3" spans="1:16" ht="15" customHeight="1">
      <c r="A3" s="110" t="s">
        <v>39110</v>
      </c>
      <c r="B3" s="88" t="str">
        <f>IFERROR(VLOOKUP(D3,DB!A:K,11,0),"")</f>
        <v>R4</v>
      </c>
      <c r="C3" s="90">
        <v>1</v>
      </c>
      <c r="D3" s="88" t="s">
        <v>37841</v>
      </c>
      <c r="E3" s="91" t="s">
        <v>39021</v>
      </c>
      <c r="F3" s="92">
        <v>45989.835231481484</v>
      </c>
      <c r="G3" s="93">
        <f t="shared" ref="G3:G63" ca="1" si="0">IFERROR(NOW()-F3,"")</f>
        <v>4.1010648143128492E-2</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45989.876242129627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45989.876242129627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45989.876242129627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45989.876242129627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45989.876242129627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45989.876242129627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45989.876242129627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45989.876242129627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45989.876242129627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45989.876242129627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45989.876242129627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45989.876242129627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45989.876242129627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45989.876242129627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45989.876242129627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45989.876242129627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45989.876242129627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45989.876242129627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45989.876242129627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45989.876242129627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45989.876242129627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45989.876242129627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45989.876242129627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45989.876242129627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45989.876242129627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45989.876242129627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45989.876242129627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45989.876242129627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45989.876242129627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45989.876242129627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45989.876242129627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45989.876242129627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45989.876242129627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45989.876242129627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45989.876242129627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45989.876242129627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45989.876242129627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45989.876242129627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45989.876242129627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45989.876242129627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45989.876242129627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45989.876242129627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45989.876242129627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45989.876242129627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45989.876242129627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45989.876242129627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45989.876242129627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45989.876242129627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45989.876242129627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45989.876242129627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45989.876242129627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45989.876242129627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45989.876242129627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45989.876242129627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45989.876242129627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45989.876242129627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45989.876242129627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45989.876242129627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45989.876242129627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45989.876242129627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ref="G64:G127" ca="1" si="1">IFERROR(NOW()-F64,"")</f>
        <v>45989.876242129627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45989.876242129627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45989.876242129627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45989.876242129627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45989.876242129627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45989.876242129627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45989.876242129627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45989.876242129627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45989.876242129627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45989.876242129627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45989.876242129627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45989.876242129627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45989.876242129627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45989.876242129627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45989.876242129627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45989.876242129627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45989.876242129627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45989.876242129627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45989.876242129627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45989.876242129627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45989.876242129627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45989.876242129627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45989.876242129627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45989.876242129627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45989.876242129627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45989.876242129627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45989.876242129627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45989.876242129627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45989.876242129627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45989.876242129627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45989.876242129627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45989.876242129627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45989.876242129627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45989.876242129627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45989.876242129627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45989.876242129627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45989.876242129627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45989.876242129627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45989.876242129627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45989.876242129627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45989.876242129627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45989.876242129627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45989.876242129627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45989.876242129627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45989.876242129627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45989.876242129627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45989.876242129627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45989.876242129627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45989.876242129627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45989.876242129627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45989.876242129627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45989.876242129627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45989.876242129627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45989.876242129627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45989.876242129627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45989.876242129627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45989.876242129627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45989.876242129627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45989.876242129627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45989.876242129627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45989.876242129627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45989.876242129627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45989.876242129627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45989.876242129627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ref="G128:G191" ca="1" si="2">IFERROR(NOW()-F128,"")</f>
        <v>45989.876242129627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45989.876242129627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45989.876242129627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45989.876242129627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45989.876242129627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45989.876242129627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45989.876242129627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45989.876242129627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45989.876242129627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45989.876242129627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45989.876242129627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45989.876242129627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45989.876242129627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45989.876242129627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45989.876242129627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45989.876242129627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45989.876242129627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45989.876242129627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45989.876242129627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45989.876242129627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45989.876242129627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45989.876242129627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45989.876242129627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45989.876242129627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45989.876242129627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45989.876242129627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45989.876242129627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45989.876242129627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45989.876242129627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45989.876242129627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45989.876242129627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45989.876242129627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45989.876242129627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45989.876242129627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45989.876242129627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45989.876242129627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45989.876242129627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45989.876242129627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45989.876242129627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45989.876242129627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45989.876242129627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45989.876242129627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45989.876242129627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45989.876242129627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45989.876242129627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45989.876242129627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45989.876242129627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45989.876242129627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45989.876242129627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45989.876242129627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45989.876242129627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45989.876242129627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45989.876242129627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45989.876242129627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45989.876242129627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45989.876242129627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45989.876242129627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45989.876242129627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45989.876242129627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45989.876242129627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45989.876242129627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45989.876242129627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45989.876242129627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45989.876242129627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ref="G192:G255" ca="1" si="3">IFERROR(NOW()-F192,"")</f>
        <v>45989.876242129627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45989.876242129627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45989.876242129627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45989.876242129627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45989.876242129627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45989.876242129627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45989.876242129627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45989.876242129627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45989.876242129627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45989.876242129627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45989.876242129627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45989.876242129627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45989.876242129627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45989.876242129627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45989.876242129627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45989.876242129627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45989.876242129627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45989.876242129627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45989.876242129627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45989.876242129627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45989.876242129627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45989.876242129627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45989.876242129627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45989.876242129627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45989.876242129627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45989.876242129627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45989.876242129627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45989.876242129627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45989.876242129627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45989.876242129627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45989.876242129627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45989.876242129627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45989.876242129627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45989.876242129627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45989.876242129627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45989.876242129627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45989.876242129627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45989.876242129627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45989.876242129627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45989.876242129627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45989.876242129627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45989.876242129627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45989.876242129627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45989.876242129627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45989.876242129627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45989.876242129627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45989.876242129627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45989.876242129627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45989.876242129627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45989.876242129627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45989.876242129627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45989.876242129627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45989.876242129627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45989.876242129627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45989.876242129627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45989.876242129627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45989.876242129627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45989.876242129627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45989.876242129627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45989.876242129627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45989.876242129627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45989.876242129627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45989.876242129627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45989.876242129627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ref="G256:G301" ca="1" si="4">IFERROR(NOW()-F256,"")</f>
        <v>45989.876242129627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45989.876242129627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45989.876242129627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45989.876242129627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45989.876242129627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45989.876242129627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45989.876242129627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45989.876242129627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45989.876242129627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45989.876242129627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45989.876242129627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45989.876242129627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45989.876242129627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45989.876242129627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45989.876242129627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45989.876242129627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45989.876242129627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45989.876242129627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45989.876242129627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45989.876242129627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45989.876242129627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45989.876242129627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45989.876242129627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45989.876242129627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45989.876242129627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45989.876242129627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45989.876242129627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45989.876242129627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45989.876242129627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45989.876242129627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45989.876242129627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45989.876242129627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45989.876242129627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45989.876242129627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45989.876242129627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45989.876242129627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45989.876242129627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45989.876242129627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45989.876242129627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45989.876242129627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45989.876242129627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45989.876242129627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45989.876242129627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45989.876242129627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45989.876242129627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45989.876242129627</v>
      </c>
      <c r="H301" s="92"/>
      <c r="I301" s="110" t="str">
        <f>IFERROR(VLOOKUP(D301,DB!A:F,6,0),"")</f>
        <v/>
      </c>
      <c r="J301" s="110" t="str">
        <f>IFERROR(VLOOKUP(D301,DB!A:G,7,0),"")</f>
        <v/>
      </c>
      <c r="K301" s="94"/>
      <c r="L301" s="88" t="str">
        <f>IFERROR(VLOOKUP(D301,DB!A:I,9,0),"")</f>
        <v/>
      </c>
    </row>
  </sheetData>
  <dataValidations count="2">
    <dataValidation allowBlank="1" showInputMessage="1" showErrorMessage="1" sqref="E1" xr:uid="{A4F81451-56CC-4543-9497-104C4E44EE4B}"/>
    <dataValidation type="list" allowBlank="1" showInputMessage="1" showErrorMessage="1" sqref="E2:E3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tabSelected="1" workbookViewId="0">
      <selection activeCell="D12" sqref="D12"/>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98.044181944438606</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63.68736481481028</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41.215131018514512</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8.502943518513348</v>
      </c>
      <c r="H5" s="144">
        <v>45981.360798611109</v>
      </c>
      <c r="I5" s="106" t="str">
        <f>IFERROR(VLOOKUP(D5,DB!A:F,6,0),"")</f>
        <v>SCECO</v>
      </c>
      <c r="J5" s="106" t="str">
        <f>IFERROR(VLOOKUP(D5,DB!A:G,7,0),"")</f>
        <v>Dead</v>
      </c>
      <c r="K5" s="106" t="s">
        <v>39119</v>
      </c>
      <c r="L5" s="106" t="str">
        <f>IFERROR(VLOOKUP(D5,DB!A:I,9,0),"")</f>
        <v>Latis</v>
      </c>
    </row>
    <row r="6" spans="1:13">
      <c r="A6" s="37" t="s">
        <v>39120</v>
      </c>
      <c r="B6" s="37" t="str">
        <f>IFERROR(VLOOKUP(D6,DB!A:K,11,0),"")</f>
        <v>R5</v>
      </c>
      <c r="C6" s="106">
        <v>1</v>
      </c>
      <c r="D6" s="106" t="s">
        <v>32860</v>
      </c>
      <c r="E6" s="37" t="s">
        <v>39100</v>
      </c>
      <c r="F6" s="38">
        <v>45989.831817129627</v>
      </c>
      <c r="G6" s="143">
        <f t="shared" ref="G6:G12" ca="1" si="2">IFERROR(NOW()-F6,"")</f>
        <v>4.4425000000046566E-2</v>
      </c>
      <c r="H6" s="38">
        <v>45989.825567129628</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43">
        <f t="shared" ca="1" si="2"/>
        <v>45989.876242129627</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45989.876242129627</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45989.876242129627</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45989.876242129627</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45989.876242129627</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45989.876242129627</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ca="1">IFERROR(NOW()-F13,"")</f>
        <v>45989.876242129627</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45989.876242129627</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45989.876242129627</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45989.876242129627</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45989.876242129627</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45989.876242129627</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45989.876242129627</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45989.876242129627</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45989.876242129627</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45989.876242129627</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45989.876242129627</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45989.876242129627</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45989.876242129627</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45989.876242129627</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45989.876242129627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45989.876242129627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45989.876242129627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45989.876242129627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45989.876242129627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45989.876242129627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45989.876242129627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45989.876242129627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45989.876242129627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45989.876242129627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45989.876242129627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45989.876242129627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45989.876242129627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45989.876242129627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45989.876242129627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45989.876242129627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45989.876242129627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45989.876242129627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45989.876242129627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45989.876242129627</v>
      </c>
      <c r="H46" s="38"/>
      <c r="I46" s="37" t="str">
        <f>IFERROR(VLOOKUP(D46,DB!A:F,6,0),"")</f>
        <v/>
      </c>
      <c r="J46" s="37" t="str">
        <f>IFERROR(VLOOKUP(D46,DB!A:G,7,0),"")</f>
        <v/>
      </c>
      <c r="K46" s="37"/>
      <c r="L46" s="37" t="str">
        <f>IFERROR(VLOOKUP(D46,DB!A:I,9,0),"")</f>
        <v/>
      </c>
    </row>
    <row r="47" spans="1:12">
      <c r="A47" s="103"/>
      <c r="B47" s="103"/>
      <c r="C47" s="103"/>
      <c r="D47" s="103"/>
      <c r="E47" s="103"/>
      <c r="F47" s="144"/>
      <c r="G47" s="105"/>
      <c r="H47" s="144"/>
      <c r="I47" s="103"/>
      <c r="J47" s="103"/>
      <c r="K47" s="103"/>
      <c r="L47" s="103"/>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39122</v>
      </c>
      <c r="B2" s="123" t="str">
        <f>IFERROR(VLOOKUP(D2,DB!A:K,11,0),"")</f>
        <v>R6</v>
      </c>
      <c r="C2" s="124">
        <v>1</v>
      </c>
      <c r="D2" s="123" t="s">
        <v>37470</v>
      </c>
      <c r="E2" s="106" t="s">
        <v>39021</v>
      </c>
      <c r="F2" s="125">
        <v>45989.760231481479</v>
      </c>
      <c r="G2" s="72">
        <f ca="1">IFERROR(NOW()-F2,"-")</f>
        <v>0.11601064814749407</v>
      </c>
      <c r="H2" s="125">
        <v>45989.754675925928</v>
      </c>
      <c r="I2" s="123" t="str">
        <f>IFERROR(VLOOKUP(D2,DB!A:F,6,0),"")</f>
        <v>Generator-SG</v>
      </c>
      <c r="J2" s="123" t="str">
        <f>IFERROR(VLOOKUP(D2,DB!A:G,7,0),"")</f>
        <v>Vandalized</v>
      </c>
      <c r="K2" s="126" t="s">
        <v>39123</v>
      </c>
      <c r="L2" s="127" t="str">
        <f>IFERROR(VLOOKUP(D2,DB!A:I,9,0),"")</f>
        <v>Latis</v>
      </c>
    </row>
    <row r="3" spans="1:16382" ht="31.5" customHeight="1">
      <c r="A3" s="122" t="s">
        <v>39124</v>
      </c>
      <c r="B3" s="123" t="str">
        <f>IFERROR(VLOOKUP(D3,DB!A:K,11,0),"")</f>
        <v>R6</v>
      </c>
      <c r="C3" s="124">
        <v>2</v>
      </c>
      <c r="D3" s="123" t="s">
        <v>38999</v>
      </c>
      <c r="E3" s="106" t="s">
        <v>39021</v>
      </c>
      <c r="F3" s="107"/>
      <c r="G3" s="72">
        <f t="shared" ref="G3" ca="1" si="0">IFERROR(NOW()-F3,"-")</f>
        <v>45989.876242129627</v>
      </c>
      <c r="H3" s="125">
        <v>45989.842187499999</v>
      </c>
      <c r="I3" s="123" t="str">
        <f>IFERROR(VLOOKUP(D3,DB!A:F,6,0),"")</f>
        <v>Generator-SG</v>
      </c>
      <c r="J3" s="123" t="str">
        <f>IFERROR(VLOOKUP(D3,DB!A:G,7,0),"")</f>
        <v>Dead</v>
      </c>
      <c r="K3" s="126" t="s">
        <v>39125</v>
      </c>
      <c r="L3" s="127" t="str">
        <f>IFERROR(VLOOKUP(D3,DB!A:I,9,0),"")</f>
        <v>Latis</v>
      </c>
    </row>
    <row r="4" spans="1:16382" ht="31.5" customHeight="1">
      <c r="A4" s="122" t="s">
        <v>39126</v>
      </c>
      <c r="B4" s="123" t="s">
        <v>5398</v>
      </c>
      <c r="C4" s="124">
        <v>1</v>
      </c>
      <c r="D4" s="123" t="s">
        <v>39127</v>
      </c>
      <c r="E4" s="106" t="s">
        <v>39021</v>
      </c>
      <c r="F4" s="125">
        <v>45989.824872685182</v>
      </c>
      <c r="G4" s="72">
        <f ca="1">IFERROR(NOW()-F4,"-")</f>
        <v>5.136944444529945E-2</v>
      </c>
      <c r="H4" s="125">
        <v>45989.819328703707</v>
      </c>
      <c r="I4" s="123" t="s">
        <v>39128</v>
      </c>
      <c r="J4" s="123" t="s">
        <v>24</v>
      </c>
      <c r="K4" s="126" t="s">
        <v>39129</v>
      </c>
      <c r="L4" s="127" t="s">
        <v>8145</v>
      </c>
    </row>
    <row r="5" spans="1:16382" ht="31.5" customHeight="1">
      <c r="A5" s="122"/>
      <c r="B5" s="123" t="str">
        <f>IFERROR(VLOOKUP(D5,DB!A:K,11,0),"")</f>
        <v/>
      </c>
      <c r="C5" s="124"/>
      <c r="D5" s="123"/>
      <c r="E5" s="106"/>
      <c r="F5" s="125"/>
      <c r="G5" s="72">
        <f ca="1">IFERROR(NOW()-F5,"-")</f>
        <v>45989.876242129627</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45989.876242129627</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45989.876242129627</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45989.876242129627</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45989.876242129627</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45989.876242129627</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45989.876242129627</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45989.876242129627</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45989.876242129627</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45989.876242129627</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1"/>
      <c r="E15" s="106"/>
      <c r="F15" s="125"/>
      <c r="G15" s="72">
        <f ca="1">IFERROR(NOW()-F15,"-")</f>
        <v>45989.876242129627</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45989.876242129627</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45989.876242129627</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45989.876242129627</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45989.876242129627</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45989.876242129627</v>
      </c>
      <c r="H20" s="125"/>
      <c r="I20" s="123" t="str">
        <f>IFERROR(VLOOKUP(D20,DB!A:F,6,0),"")</f>
        <v/>
      </c>
      <c r="J20" s="123" t="str">
        <f>IFERROR(VLOOKUP(D20,DB!A:G,7,0),"")</f>
        <v/>
      </c>
      <c r="K20" s="126"/>
      <c r="L20" s="127" t="str">
        <f>IFERROR(VLOOKUP(D20,DB!A:I,9,0),"")</f>
        <v/>
      </c>
    </row>
  </sheetData>
  <dataValidations count="2">
    <dataValidation allowBlank="1" showInputMessage="1" showErrorMessage="1" sqref="E1" xr:uid="{9E1BC488-8814-4F8A-8DBE-742B3278AB71}"/>
    <dataValidation type="list" allowBlank="1" showInputMessage="1" showErrorMessage="1" sqref="E2:E2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2025-11-28T18:03:46Z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