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221" documentId="120_S{2AC9BD13-BADA-5192-A53E-5A8FF88502F6}" xr6:coauthVersionLast="47" xr6:coauthVersionMax="47" xr10:uidLastSave="{928CEE91-88DC-42C2-8A2A-37565D65DE32}"/>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20" i="1"/>
  <c r="G20" i="1"/>
  <c r="I20" i="1"/>
  <c r="J20" i="1"/>
  <c r="L20" i="1"/>
  <c r="B21" i="1"/>
  <c r="G21" i="1"/>
  <c r="I21" i="1"/>
  <c r="J21" i="1"/>
  <c r="L21" i="1"/>
  <c r="B22" i="1"/>
  <c r="G22" i="1"/>
  <c r="I22" i="1"/>
  <c r="J22" i="1"/>
  <c r="L22" i="1"/>
  <c r="G2" i="1"/>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G2" i="5"/>
  <c r="L3" i="1"/>
  <c r="L4" i="1"/>
  <c r="L5" i="1"/>
  <c r="L6" i="1"/>
  <c r="L7" i="1"/>
  <c r="L8" i="1"/>
  <c r="L9" i="1"/>
  <c r="L10" i="1"/>
  <c r="L11" i="1"/>
  <c r="L12" i="1"/>
  <c r="L13" i="1"/>
  <c r="L14" i="1"/>
  <c r="L15" i="1"/>
  <c r="L16" i="1"/>
  <c r="L17" i="1"/>
  <c r="L18" i="1"/>
  <c r="L19" i="1"/>
  <c r="J3" i="1"/>
  <c r="J4" i="1"/>
  <c r="J5" i="1"/>
  <c r="J6" i="1"/>
  <c r="J7" i="1"/>
  <c r="J8" i="1"/>
  <c r="J9" i="1"/>
  <c r="J10" i="1"/>
  <c r="J11" i="1"/>
  <c r="J12" i="1"/>
  <c r="J13" i="1"/>
  <c r="J14" i="1"/>
  <c r="J15" i="1"/>
  <c r="J16" i="1"/>
  <c r="J17" i="1"/>
  <c r="J18" i="1"/>
  <c r="J19" i="1"/>
  <c r="I3" i="1"/>
  <c r="I4" i="1"/>
  <c r="I5" i="1"/>
  <c r="I6" i="1"/>
  <c r="I7" i="1"/>
  <c r="I8" i="1"/>
  <c r="I9" i="1"/>
  <c r="I10" i="1"/>
  <c r="I11" i="1"/>
  <c r="I12" i="1"/>
  <c r="I13" i="1"/>
  <c r="I14" i="1"/>
  <c r="I15" i="1"/>
  <c r="I16" i="1"/>
  <c r="I17" i="1"/>
  <c r="I18" i="1"/>
  <c r="I19" i="1"/>
  <c r="G3" i="1"/>
  <c r="G4" i="1"/>
  <c r="G5" i="1"/>
  <c r="G6" i="1"/>
  <c r="G7" i="1"/>
  <c r="G8" i="1"/>
  <c r="G9" i="1"/>
  <c r="G10" i="1"/>
  <c r="G11" i="1"/>
  <c r="G12" i="1"/>
  <c r="G13" i="1"/>
  <c r="G14" i="1"/>
  <c r="G15" i="1"/>
  <c r="G16" i="1"/>
  <c r="G17" i="1"/>
  <c r="G18" i="1"/>
  <c r="G19" i="1"/>
  <c r="B3" i="1"/>
  <c r="B4" i="1"/>
  <c r="B5" i="1"/>
  <c r="B6" i="1"/>
  <c r="B7" i="1"/>
  <c r="B8" i="1"/>
  <c r="B9" i="1"/>
  <c r="B10" i="1"/>
  <c r="B11" i="1"/>
  <c r="B12" i="1"/>
  <c r="B13" i="1"/>
  <c r="B14" i="1"/>
  <c r="B15" i="1"/>
  <c r="B16" i="1"/>
  <c r="B17" i="1"/>
  <c r="B18" i="1"/>
  <c r="B19"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alcChain>
</file>

<file path=xl/sharedStrings.xml><?xml version="1.0" encoding="utf-8"?>
<sst xmlns="http://schemas.openxmlformats.org/spreadsheetml/2006/main" count="180286" uniqueCount="39127">
  <si>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</si>
  <si>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</si>
  <si>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</si>
  <si>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</si>
  <si>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</si>
  <si>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</si>
  <si>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</si>
  <si>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</si>
  <si>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</si>
  <si>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</si>
  <si>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</si>
  <si>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</si>
  <si>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</si>
  <si>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</si>
  <si>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</si>
  <si>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</si>
  <si>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</si>
  <si>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</si>
  <si>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</si>
  <si>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</si>
  <si>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</si>
  <si>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</si>
  <si>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</si>
  <si>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</si>
  <si>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</si>
  <si>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</si>
  <si>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</si>
  <si>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</si>
  <si>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</si>
  <si>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</si>
  <si>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</si>
  <si>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</si>
  <si>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</si>
  <si>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</si>
  <si>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</si>
  <si>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</si>
  <si>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</si>
  <si>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</si>
  <si>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</si>
  <si>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</si>
  <si>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</si>
  <si>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</si>
  <si>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</si>
  <si>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</si>
  <si>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</si>
  <si>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</si>
  <si>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</si>
  <si>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</si>
  <si>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</si>
  <si>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</si>
  <si>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</si>
  <si>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</si>
  <si>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</si>
  <si>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</si>
  <si>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</si>
  <si>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</si>
  <si>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</si>
  <si>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</si>
  <si>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</si>
  <si>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</si>
  <si>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</si>
  <si>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</si>
  <si>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</si>
  <si>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</si>
  <si>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</si>
  <si>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</si>
  <si>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</si>
  <si>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</si>
  <si>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</si>
  <si>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</si>
  <si>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</si>
  <si>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</si>
  <si>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</si>
  <si>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</si>
  <si>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</si>
  <si>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</si>
  <si>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</si>
  <si>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</si>
  <si>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</si>
  <si>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</si>
  <si>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</si>
  <si>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</si>
  <si>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</si>
  <si>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</si>
  <si>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</si>
  <si>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</si>
  <si>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</si>
  <si>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</si>
  <si>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</si>
  <si>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</si>
  <si>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</si>
  <si>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</si>
  <si>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</si>
  <si>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</si>
  <si>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</si>
  <si>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</si>
  <si>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</si>
  <si>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</si>
  <si>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</si>
  <si>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</si>
  <si>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</si>
  <si>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</si>
  <si>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</si>
  <si>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</si>
  <si>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</si>
  <si>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</si>
  <si>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</si>
  <si>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</si>
  <si>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</si>
  <si>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</si>
  <si>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</si>
  <si>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</si>
  <si>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</si>
  <si>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</si>
  <si>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</si>
  <si>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</si>
  <si>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</si>
  <si>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</si>
  <si>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</si>
  <si>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</si>
  <si>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</si>
  <si>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</si>
  <si>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</si>
  <si>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</si>
  <si>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</si>
  <si>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</si>
  <si>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</si>
  <si>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</si>
  <si>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</si>
  <si>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</si>
  <si>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</si>
  <si>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</si>
  <si>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</si>
  <si>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</si>
  <si>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</si>
  <si>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</si>
  <si>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</si>
  <si>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</si>
  <si>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</si>
  <si>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</si>
  <si>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</si>
  <si>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</si>
  <si>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</si>
  <si>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</si>
  <si>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</si>
  <si>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</si>
  <si>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</si>
  <si>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</si>
  <si>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</si>
  <si>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</si>
  <si>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</si>
  <si>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</si>
  <si>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</si>
  <si>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</si>
  <si>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</si>
  <si>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</si>
  <si>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</si>
  <si>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</si>
  <si>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</si>
  <si>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</si>
  <si>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</si>
  <si>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</si>
  <si>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</si>
  <si>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</si>
  <si>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</si>
  <si>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</si>
  <si>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</si>
  <si>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</si>
  <si>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</si>
  <si>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</si>
  <si>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</si>
  <si>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</si>
  <si>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</si>
  <si>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</si>
  <si>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</si>
  <si>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</si>
  <si>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</si>
  <si>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</si>
  <si>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</si>
  <si>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</si>
  <si>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</si>
  <si>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</si>
  <si>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</si>
  <si>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</si>
  <si>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</si>
  <si>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</si>
  <si>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</si>
  <si>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</si>
  <si>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</si>
  <si>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</si>
  <si>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</si>
  <si>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</si>
  <si>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</si>
  <si>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</si>
  <si>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</si>
  <si>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</si>
  <si>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</si>
  <si>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</si>
  <si>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</si>
  <si>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</si>
  <si>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</si>
  <si>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</si>
  <si>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</si>
  <si>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</si>
  <si>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</si>
  <si>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</si>
  <si>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</si>
  <si>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</si>
  <si>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</si>
  <si>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</si>
  <si>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</si>
  <si>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</si>
  <si>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</si>
  <si>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</si>
  <si>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</si>
  <si>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</si>
  <si>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</si>
  <si>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</si>
  <si>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</si>
  <si>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</si>
  <si>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</si>
  <si>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</si>
  <si>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</si>
  <si>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</si>
  <si>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</si>
  <si>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</si>
  <si>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</si>
  <si>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</si>
  <si>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</si>
  <si>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</si>
  <si>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</si>
  <si>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</si>
  <si>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</si>
  <si>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</si>
  <si>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</si>
  <si>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</si>
  <si>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</si>
  <si>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</si>
  <si>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</si>
  <si>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</si>
  <si>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</si>
  <si>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</si>
  <si>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</si>
  <si>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</si>
  <si>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</si>
  <si>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</si>
  <si>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</si>
  <si>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</si>
  <si>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</si>
  <si>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</si>
  <si>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</si>
  <si>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</si>
  <si>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</si>
  <si>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</si>
  <si>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</si>
  <si>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</si>
  <si>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</si>
  <si>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</si>
  <si>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</si>
  <si>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</si>
  <si>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</si>
  <si>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</si>
  <si>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</si>
  <si>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</si>
  <si>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</si>
  <si>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</si>
  <si>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</si>
  <si>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</si>
  <si>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</si>
  <si>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</si>
  <si>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</si>
  <si>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</si>
  <si>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</si>
  <si>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</si>
  <si>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</si>
  <si>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</si>
  <si>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</si>
  <si>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</si>
  <si>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</si>
  <si>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</si>
  <si>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</si>
  <si>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</si>
  <si>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</si>
  <si>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</si>
  <si>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</si>
  <si>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</si>
  <si>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</si>
  <si>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</si>
  <si>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</si>
  <si>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</si>
  <si>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</si>
  <si>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</si>
  <si>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</si>
  <si>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</si>
  <si>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</si>
  <si>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</si>
  <si>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</si>
  <si>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</si>
  <si>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</si>
  <si>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</si>
  <si>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</si>
  <si>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</si>
  <si>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</si>
  <si>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</si>
  <si>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</si>
  <si>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</si>
  <si>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</si>
  <si>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</si>
  <si>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</si>
  <si>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</si>
  <si>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</si>
  <si>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</si>
  <si>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</si>
  <si>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</si>
  <si>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</si>
  <si>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</si>
  <si>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</si>
  <si>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</si>
  <si>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</si>
  <si>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</si>
  <si>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</si>
  <si>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</si>
  <si>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</si>
  <si>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</si>
  <si>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</si>
  <si>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</si>
  <si>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</si>
  <si>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</si>
  <si>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</si>
  <si>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</si>
  <si>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</si>
  <si>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</si>
  <si>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</si>
  <si>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</si>
  <si>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</si>
  <si>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</si>
  <si>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</si>
  <si>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</si>
  <si>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</si>
  <si>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</si>
  <si>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</si>
  <si>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</si>
  <si>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</si>
  <si>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</si>
  <si>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</si>
  <si>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</si>
  <si>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</si>
  <si>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</si>
  <si>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</si>
  <si>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</si>
  <si>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</si>
  <si>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</si>
  <si>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</si>
  <si>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</si>
  <si>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</si>
  <si>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</si>
  <si>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</si>
  <si>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</si>
  <si>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</si>
  <si>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</si>
  <si>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</si>
  <si>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</si>
  <si>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</si>
  <si>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</si>
  <si>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</si>
  <si>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</si>
  <si>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</si>
  <si>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</si>
  <si>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</si>
  <si>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</si>
  <si>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</si>
  <si>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</si>
  <si>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</si>
  <si>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</si>
  <si>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</si>
  <si>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</si>
  <si>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</si>
  <si>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</si>
  <si>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</si>
  <si>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</si>
  <si>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</si>
  <si>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</si>
  <si>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</si>
  <si>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</si>
  <si>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</si>
  <si>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</si>
  <si>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</si>
  <si>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</si>
  <si>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</si>
  <si>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</si>
  <si>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</si>
  <si>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</si>
  <si>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</si>
  <si>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</si>
  <si>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</si>
  <si>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</si>
  <si>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</si>
  <si>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</si>
  <si>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</si>
  <si>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</si>
  <si>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</si>
  <si>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</si>
  <si>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</si>
  <si>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</si>
  <si>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</si>
  <si>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</si>
  <si>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</si>
  <si>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</si>
  <si>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</si>
  <si>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</si>
  <si>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</si>
  <si>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</si>
  <si>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</si>
  <si>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</si>
  <si>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</si>
  <si>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</si>
  <si>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</si>
  <si>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</si>
  <si>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</si>
  <si>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</si>
  <si>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</si>
  <si>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</si>
  <si>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</si>
  <si>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</si>
  <si>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</si>
  <si>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</si>
  <si>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</si>
  <si>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</si>
  <si>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</si>
  <si>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</si>
  <si>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</si>
  <si>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</si>
  <si>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</si>
  <si>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</si>
  <si>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</si>
  <si>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</si>
  <si>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</si>
  <si>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</si>
  <si>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</si>
  <si>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</si>
  <si>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</si>
  <si>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</si>
  <si>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</si>
  <si>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</si>
  <si>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</si>
  <si>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</si>
  <si>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</si>
  <si>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</si>
  <si>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</si>
  <si>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</si>
  <si>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</si>
  <si>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</si>
  <si>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</si>
  <si>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</si>
  <si>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</si>
  <si>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</si>
  <si>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</si>
  <si>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</si>
  <si>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</si>
  <si>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</si>
  <si>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</si>
  <si>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</si>
  <si>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</si>
  <si>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</si>
  <si>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</si>
  <si>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</si>
  <si>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</si>
  <si>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</si>
  <si>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</si>
  <si>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</si>
  <si>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</si>
  <si>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</si>
  <si>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</si>
  <si>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</si>
  <si>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</si>
  <si>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</si>
  <si>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</si>
  <si>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</si>
  <si>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</si>
  <si>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</si>
  <si>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</si>
  <si>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</si>
  <si>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</si>
  <si>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</si>
  <si>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</si>
  <si>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</si>
  <si>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</si>
  <si>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</si>
  <si>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</si>
  <si>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</si>
  <si>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</si>
  <si>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</si>
  <si>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</si>
  <si>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</si>
  <si>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</si>
  <si>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</si>
  <si>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</si>
  <si>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</si>
  <si>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</si>
  <si>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</si>
  <si>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</si>
  <si>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</si>
  <si>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</si>
  <si>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</si>
  <si>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</si>
  <si>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</si>
  <si>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</si>
  <si>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</si>
  <si>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</si>
  <si>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</si>
  <si>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</si>
  <si>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</si>
  <si>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</si>
  <si>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</si>
  <si>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</si>
  <si>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</si>
  <si>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</si>
  <si>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</si>
  <si>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</si>
  <si>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</si>
  <si>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</si>
  <si>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</si>
  <si>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</si>
  <si>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</si>
  <si>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</si>
  <si>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</si>
  <si>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</si>
  <si>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</si>
  <si>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</si>
  <si>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</si>
  <si>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</si>
  <si>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</si>
  <si>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</si>
  <si>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</si>
  <si>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</si>
  <si>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</si>
  <si>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</si>
  <si>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</si>
  <si>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</si>
  <si>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</si>
  <si>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</si>
  <si>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</si>
  <si>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</si>
  <si>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</si>
  <si>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</si>
  <si>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</si>
  <si>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</si>
  <si>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</si>
  <si>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</si>
  <si>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</si>
  <si>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</si>
  <si>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</si>
  <si>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</si>
  <si>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</si>
  <si>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</si>
  <si>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</si>
  <si>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</si>
  <si>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</si>
  <si>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</si>
  <si>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</si>
  <si>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</si>
  <si>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</si>
  <si>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</si>
  <si>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</si>
  <si>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</si>
  <si>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</si>
  <si>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</si>
  <si>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</si>
  <si>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</si>
  <si>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</si>
  <si>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</si>
  <si>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</si>
  <si>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</si>
  <si>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</si>
  <si>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</si>
  <si>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</si>
  <si>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</si>
  <si>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</si>
  <si>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</si>
  <si>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</si>
  <si>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</si>
  <si>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</si>
  <si>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</si>
  <si>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</si>
  <si>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</si>
  <si>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</si>
  <si>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</si>
  <si>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</si>
  <si>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</si>
  <si>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</si>
  <si>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</si>
  <si>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</si>
  <si>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</si>
  <si>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</si>
  <si>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</si>
  <si>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</si>
  <si>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</si>
  <si>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</si>
  <si>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</si>
  <si>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</si>
  <si>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</si>
  <si>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</si>
  <si>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</si>
  <si>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</si>
  <si>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</si>
  <si>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</si>
  <si>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</si>
  <si>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</si>
  <si>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</si>
  <si>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</si>
  <si>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</si>
  <si>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</si>
  <si>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</si>
  <si>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</si>
  <si>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</si>
  <si>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</si>
  <si>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</si>
  <si>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</si>
  <si>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</si>
  <si>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</si>
  <si>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</si>
  <si>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</si>
  <si>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</si>
  <si>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</si>
  <si>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</si>
  <si>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</si>
  <si>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</si>
  <si>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</si>
  <si>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</si>
  <si>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</si>
  <si>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</si>
  <si>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</si>
  <si>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</si>
  <si>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</si>
  <si>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</si>
  <si>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</si>
  <si>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</si>
  <si>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</si>
  <si>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</si>
  <si>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</si>
  <si>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</si>
  <si>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</si>
  <si>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</si>
  <si>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</si>
  <si>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</si>
  <si>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</si>
  <si>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</si>
  <si>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</si>
  <si>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</si>
  <si>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</si>
  <si>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</si>
  <si>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</si>
  <si>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</si>
  <si>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</si>
  <si>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</si>
  <si>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</si>
  <si>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</si>
  <si>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</si>
  <si>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</si>
  <si>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</si>
  <si>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</si>
  <si>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</si>
  <si>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</si>
  <si>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</si>
  <si>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</si>
  <si>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</si>
  <si>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</si>
  <si>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</si>
  <si>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</si>
  <si>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</si>
  <si>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</si>
  <si>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</si>
  <si>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</si>
  <si>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</si>
  <si>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</si>
  <si>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</si>
  <si>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</si>
  <si>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</si>
  <si>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</si>
  <si>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</si>
  <si>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</si>
  <si>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</si>
  <si>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</si>
  <si>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</si>
  <si>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</si>
  <si>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</si>
  <si>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</si>
  <si>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</si>
  <si>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</si>
  <si>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</si>
  <si>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</si>
  <si>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</si>
  <si>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</si>
  <si>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</si>
  <si>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</si>
  <si>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</si>
  <si>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</si>
  <si>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</si>
  <si>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</si>
  <si>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</si>
  <si>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</si>
  <si>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</si>
  <si>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</si>
  <si>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</si>
  <si>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</si>
  <si>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</si>
  <si>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</si>
  <si>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</si>
  <si>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</si>
  <si>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</si>
  <si>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</si>
  <si>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</si>
  <si>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</si>
  <si>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</si>
  <si>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</si>
  <si>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</si>
  <si>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</si>
  <si>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</si>
  <si>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</si>
  <si>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</si>
  <si>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</si>
  <si>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</si>
  <si>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</si>
  <si>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</si>
  <si>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</si>
  <si>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</si>
  <si>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</si>
  <si>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</si>
  <si>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</si>
  <si>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</si>
  <si>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</si>
  <si>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</si>
  <si>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</si>
  <si>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</si>
  <si>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</si>
  <si>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</si>
  <si>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</si>
  <si>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</si>
  <si>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</si>
  <si>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</si>
  <si>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</si>
  <si>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</si>
  <si>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</si>
  <si>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</si>
  <si>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</si>
  <si>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</si>
  <si>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</si>
  <si>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</si>
  <si>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</si>
  <si>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</si>
  <si>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</si>
  <si>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</si>
  <si>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</si>
  <si>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</si>
  <si>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</si>
  <si>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</si>
  <si>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</si>
  <si>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</si>
  <si>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</si>
  <si>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</si>
  <si>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</si>
  <si>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</si>
  <si>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</si>
  <si>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</si>
  <si>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</si>
  <si>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</si>
  <si>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</si>
  <si>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</si>
  <si>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</si>
  <si>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</si>
  <si>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</si>
  <si>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</si>
  <si>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</si>
  <si>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</si>
  <si>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</si>
  <si>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</si>
  <si>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</si>
  <si>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</si>
  <si>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</si>
  <si>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</si>
  <si>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</si>
  <si>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</si>
  <si>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</si>
  <si>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</si>
  <si>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</si>
  <si>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</si>
  <si>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</si>
  <si>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</si>
  <si>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</si>
  <si>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</si>
  <si>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</si>
  <si>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</si>
  <si>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</si>
  <si>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</si>
  <si>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</si>
  <si>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</si>
  <si>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</si>
  <si>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</si>
  <si>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</si>
  <si>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</si>
  <si>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</si>
  <si>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</si>
  <si>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</si>
  <si>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</si>
  <si>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</si>
  <si>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</si>
  <si>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</si>
  <si>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</si>
  <si>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</si>
  <si>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</si>
  <si>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</si>
  <si>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</si>
  <si>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</si>
  <si>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</si>
  <si>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</si>
  <si>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</si>
  <si>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</si>
  <si>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</si>
  <si>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</si>
  <si>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</si>
  <si>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</si>
  <si>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</si>
  <si>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</si>
  <si>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</si>
  <si>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</si>
  <si>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</si>
  <si>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</si>
  <si>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</si>
  <si>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</si>
  <si>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</si>
  <si>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</si>
  <si>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</si>
  <si>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</si>
  <si>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</si>
  <si>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</si>
  <si>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</si>
  <si>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</si>
  <si>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</si>
  <si>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</si>
  <si>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</si>
  <si>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</si>
  <si>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</si>
  <si>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</si>
  <si>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</si>
  <si>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</si>
  <si>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</si>
  <si>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</si>
  <si>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</si>
  <si>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</si>
  <si>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</si>
  <si>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</si>
  <si>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</si>
  <si>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</si>
  <si>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</si>
  <si>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</si>
  <si>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</si>
  <si>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</si>
  <si>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</si>
  <si>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</si>
  <si>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</si>
  <si>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</si>
  <si>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</si>
  <si>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</si>
  <si>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</si>
  <si>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</si>
  <si>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</si>
  <si>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</si>
  <si>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</si>
  <si>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</si>
  <si>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</si>
  <si>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</si>
  <si>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</si>
  <si>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</si>
  <si>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</si>
  <si>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</si>
  <si>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</si>
  <si>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</si>
  <si>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</si>
  <si>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</si>
  <si>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</si>
  <si>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</si>
  <si>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</si>
  <si>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</si>
  <si>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</si>
  <si>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</si>
  <si>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</si>
  <si>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</si>
  <si>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</si>
  <si>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</si>
  <si>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</si>
  <si>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</si>
  <si>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</si>
  <si>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</si>
  <si>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</si>
  <si>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</si>
  <si>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</si>
  <si>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</si>
  <si>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</si>
  <si>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</si>
  <si>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</si>
  <si>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</si>
  <si>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</si>
  <si>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</si>
  <si>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</si>
  <si>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</si>
  <si>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</si>
  <si>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</si>
  <si>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</si>
  <si>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</si>
  <si>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</si>
  <si>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</si>
  <si>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</si>
  <si>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</si>
  <si>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</si>
  <si>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</si>
  <si>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</si>
  <si>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</si>
  <si>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</si>
  <si>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</si>
  <si>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</si>
  <si>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</si>
  <si>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</si>
  <si>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</si>
  <si>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</si>
  <si>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</si>
  <si>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</si>
  <si>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</si>
  <si>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</si>
  <si>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</si>
  <si>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</si>
  <si>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</si>
  <si>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</si>
  <si>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</si>
  <si>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</si>
  <si>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</si>
  <si>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</si>
  <si>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</si>
  <si>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</si>
  <si>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</si>
  <si>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</si>
  <si>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</si>
  <si>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</si>
  <si>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</si>
  <si>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</si>
  <si>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</si>
  <si>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</si>
  <si>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</si>
  <si>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</si>
  <si>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</si>
  <si>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</si>
  <si>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</si>
  <si>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</si>
  <si>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</si>
  <si>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</si>
  <si>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</si>
  <si>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</si>
  <si>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</si>
  <si>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</si>
  <si>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</si>
  <si>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</si>
  <si>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</si>
  <si>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</si>
  <si>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</si>
  <si>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</si>
  <si>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</si>
  <si>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</si>
  <si>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</si>
  <si>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</si>
  <si>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</si>
  <si>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</si>
  <si>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</si>
  <si>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</si>
  <si>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</si>
  <si>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</si>
  <si>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</si>
  <si>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</si>
  <si>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</si>
  <si>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</si>
  <si>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</si>
  <si>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</si>
  <si>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</si>
  <si>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</si>
  <si>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</si>
  <si>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</si>
  <si>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</si>
  <si>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</si>
  <si>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</si>
  <si>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</si>
  <si>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</si>
  <si>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</si>
  <si>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</si>
  <si>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</si>
  <si>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</si>
  <si>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</si>
  <si>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</si>
  <si>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</si>
  <si>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</si>
  <si>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</si>
  <si>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</si>
  <si>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</si>
  <si>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</si>
  <si>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</si>
  <si>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</si>
  <si>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</si>
  <si>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</si>
  <si>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</si>
  <si>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</si>
  <si>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</si>
  <si>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</si>
  <si>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</si>
  <si>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</si>
  <si>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</si>
  <si>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</si>
  <si>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</si>
  <si>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</si>
  <si>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</si>
  <si>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</si>
  <si>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</si>
  <si>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</si>
  <si>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</si>
  <si>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</si>
  <si>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</si>
  <si>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</si>
  <si>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</si>
  <si>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</si>
  <si>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</si>
  <si>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</si>
  <si>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</si>
  <si>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</si>
  <si>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</si>
  <si>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</si>
  <si>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</si>
  <si>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</si>
  <si>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</si>
  <si>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</si>
  <si>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</si>
  <si>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</si>
  <si>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</si>
  <si>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</si>
  <si>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</si>
  <si>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</si>
  <si>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</si>
  <si>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</si>
  <si>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</si>
  <si>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</si>
  <si>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</si>
  <si>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</si>
  <si>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</si>
  <si>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</si>
  <si>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</si>
  <si>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</si>
  <si>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</si>
  <si>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</si>
  <si>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</si>
  <si>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</si>
  <si>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</si>
  <si>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</si>
  <si>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</si>
  <si>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</si>
  <si>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</si>
  <si>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</si>
  <si>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</si>
  <si>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</si>
  <si>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</si>
  <si>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</si>
  <si>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</si>
  <si>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</si>
  <si>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</si>
  <si>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</si>
  <si>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</si>
  <si>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</si>
  <si>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</si>
  <si>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</si>
  <si>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</si>
  <si>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</si>
  <si>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</si>
  <si>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</si>
  <si>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</si>
  <si>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</si>
  <si>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</si>
  <si>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</si>
  <si>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</si>
  <si>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</si>
  <si>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</si>
  <si>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</si>
  <si>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</si>
  <si>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</si>
  <si>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</si>
  <si>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</si>
  <si>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</si>
  <si>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</si>
  <si>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</si>
  <si>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</si>
  <si>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</si>
  <si>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</si>
  <si>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</si>
  <si>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</si>
  <si>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</si>
  <si>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</si>
  <si>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</si>
  <si>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</si>
  <si>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</si>
  <si>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</si>
  <si>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</si>
  <si>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</si>
  <si>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</si>
  <si>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</si>
  <si>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</si>
  <si>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</si>
  <si>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</si>
  <si>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</si>
  <si>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</si>
  <si>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</si>
  <si>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</si>
  <si>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</si>
  <si>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</si>
  <si>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</si>
  <si>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</si>
  <si>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</si>
  <si>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</si>
  <si>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</si>
  <si>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</si>
  <si>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</si>
  <si>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</si>
  <si>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</si>
  <si>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</si>
  <si>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</si>
  <si>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</si>
  <si>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</si>
  <si>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</si>
  <si>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</si>
  <si>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</si>
  <si>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</si>
  <si>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</si>
  <si>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</si>
  <si>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</si>
  <si>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</si>
  <si>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</si>
  <si>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</si>
  <si>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</si>
  <si>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</si>
  <si>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</si>
  <si>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</si>
  <si>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</si>
  <si>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</si>
  <si>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</si>
  <si>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</si>
  <si>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</si>
  <si>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</si>
  <si>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</si>
  <si>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</si>
  <si>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</si>
  <si>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</si>
  <si>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</si>
  <si>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</si>
  <si>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</si>
  <si>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</si>
  <si>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</si>
  <si>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</si>
  <si>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</si>
  <si>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</si>
  <si>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</si>
  <si>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</si>
  <si>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</si>
  <si>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</si>
  <si>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</si>
  <si>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</si>
  <si>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</si>
  <si>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</si>
  <si>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</si>
  <si>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</si>
  <si>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</si>
  <si>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</si>
  <si>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</si>
  <si>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</si>
  <si>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</si>
  <si>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</si>
  <si>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</si>
  <si>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</si>
  <si>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</si>
  <si>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</si>
  <si>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</si>
  <si>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</si>
  <si>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</si>
  <si>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</si>
  <si>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</si>
  <si>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</si>
  <si>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</si>
  <si>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</si>
  <si>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</si>
  <si>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</si>
  <si>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</si>
  <si>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</si>
  <si>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</si>
  <si>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</si>
  <si>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</si>
  <si>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</si>
  <si>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</si>
  <si>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</si>
  <si>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</si>
  <si>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</si>
  <si>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</si>
  <si>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</si>
  <si>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</si>
  <si>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</si>
  <si>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</si>
  <si>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</si>
  <si>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</si>
  <si>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</si>
  <si>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</si>
  <si>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</si>
  <si>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</si>
  <si>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</si>
  <si>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</si>
  <si>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</si>
  <si>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</si>
  <si>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</si>
  <si>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</si>
  <si>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</si>
  <si>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</si>
  <si>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</si>
  <si>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</si>
  <si>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</si>
  <si>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</si>
  <si>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</si>
  <si>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</si>
  <si>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</si>
  <si>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</si>
  <si>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</si>
  <si>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</si>
  <si>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</si>
  <si>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</si>
  <si>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</si>
  <si>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</si>
  <si>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</si>
  <si>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</si>
  <si>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</si>
  <si>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</si>
  <si>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</si>
  <si>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</si>
  <si>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</si>
  <si>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</si>
  <si>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</si>
  <si>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</si>
  <si>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</si>
  <si>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</si>
  <si>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</si>
  <si>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</si>
  <si>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</si>
  <si>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</si>
  <si>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</si>
  <si>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</si>
  <si>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</si>
  <si>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</si>
  <si>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</si>
  <si>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</si>
  <si>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</si>
  <si>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</si>
  <si>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</si>
  <si>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</si>
  <si>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</si>
  <si>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</si>
  <si>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</si>
  <si>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</si>
  <si>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</si>
  <si>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</si>
  <si>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</si>
  <si>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</si>
  <si>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</si>
  <si>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</si>
  <si>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</si>
  <si>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</si>
  <si>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</si>
  <si>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</si>
  <si>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</si>
  <si>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</si>
  <si>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</si>
  <si>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</si>
  <si>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</si>
  <si>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</si>
  <si>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</si>
  <si>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</si>
  <si>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</si>
  <si>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</si>
  <si>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</si>
  <si>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</si>
  <si>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</si>
  <si>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</si>
  <si>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</si>
  <si>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</si>
  <si>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</si>
  <si>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</si>
  <si>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</si>
  <si>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</si>
  <si>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</si>
  <si>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</si>
  <si>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</si>
  <si>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</si>
  <si>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</si>
  <si>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</si>
  <si>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</si>
  <si>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</si>
  <si>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</si>
  <si>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</si>
  <si>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</si>
  <si>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</si>
  <si>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</si>
  <si>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</si>
  <si>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</si>
  <si>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</si>
  <si>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</si>
  <si>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</si>
  <si>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</si>
  <si>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</si>
  <si>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</si>
  <si>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</si>
  <si>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</si>
  <si>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</si>
  <si>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</si>
  <si>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</si>
  <si>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</si>
  <si>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</si>
  <si>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</si>
  <si>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</si>
  <si>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</si>
  <si>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</si>
  <si>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</si>
  <si>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</si>
  <si>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</si>
  <si>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</si>
  <si>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</si>
  <si>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</si>
  <si>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</si>
  <si>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</si>
  <si>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</si>
  <si>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</si>
  <si>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</si>
  <si>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</si>
  <si>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</si>
  <si>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</si>
  <si>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</si>
  <si>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</si>
  <si>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</si>
  <si>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</si>
  <si>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</si>
  <si>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</si>
  <si>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</si>
  <si>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</si>
  <si>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</si>
  <si>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</si>
  <si>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</si>
  <si>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</si>
  <si>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</si>
  <si>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</si>
  <si>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</si>
  <si>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</si>
  <si>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</si>
  <si>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</si>
  <si>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</si>
  <si>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</si>
  <si>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</si>
  <si>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</si>
  <si>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</si>
  <si>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</si>
  <si>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</si>
  <si>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</si>
  <si>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</si>
  <si>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</si>
  <si>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</si>
  <si>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</si>
  <si>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</si>
  <si>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</si>
  <si>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</si>
  <si>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</si>
  <si>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</si>
  <si>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</si>
  <si>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</si>
  <si>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</si>
  <si>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</si>
  <si>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</si>
  <si>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</si>
  <si>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</si>
  <si>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</si>
  <si>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</si>
  <si>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</si>
  <si>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</si>
  <si>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</si>
  <si>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</si>
  <si>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</si>
  <si>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</si>
  <si>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</si>
  <si>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</si>
  <si>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</si>
  <si>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</si>
  <si>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</si>
  <si>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</si>
  <si>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</si>
  <si>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</si>
  <si>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</si>
  <si>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</si>
  <si>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</si>
  <si>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</si>
  <si>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</si>
  <si>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</si>
  <si>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</si>
  <si>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</si>
  <si>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</si>
  <si>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</si>
  <si>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</si>
  <si>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</si>
  <si>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</si>
  <si>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</si>
  <si>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</si>
  <si>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</si>
  <si>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</si>
  <si>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</si>
  <si>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</si>
  <si>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</si>
  <si>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</si>
  <si>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</si>
  <si>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</si>
  <si>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</si>
  <si>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</si>
  <si>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</si>
  <si>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</si>
  <si>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</si>
  <si>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</si>
  <si>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</si>
  <si>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</si>
  <si>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</si>
  <si>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</si>
  <si>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</si>
  <si>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</si>
  <si>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</si>
  <si>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</si>
  <si>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</si>
  <si>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</si>
  <si>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</si>
  <si>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</si>
  <si>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</si>
  <si>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</si>
  <si>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</si>
  <si>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</si>
  <si>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</si>
  <si>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</si>
  <si>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</si>
  <si>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</si>
  <si>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</si>
  <si>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</si>
  <si>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</si>
  <si>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</si>
  <si>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</si>
  <si>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</si>
  <si>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</si>
  <si>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</si>
  <si>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</si>
  <si>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</si>
  <si>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</si>
  <si>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</si>
  <si>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</si>
  <si>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</si>
  <si>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</si>
  <si>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</si>
  <si>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</si>
  <si>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</si>
  <si>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</si>
  <si>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</si>
  <si>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</si>
  <si>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</si>
  <si>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</si>
  <si>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</si>
  <si>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</si>
  <si>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</si>
  <si>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</si>
  <si>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</si>
  <si>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</si>
  <si>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</si>
  <si>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</si>
  <si>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</si>
  <si>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</si>
  <si>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</si>
  <si>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</si>
  <si>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</si>
  <si>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</si>
  <si>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</si>
  <si>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</si>
  <si>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</si>
  <si>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</si>
  <si>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</si>
  <si>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</si>
  <si>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</si>
  <si>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</si>
  <si>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</si>
  <si>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</si>
  <si>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</si>
  <si>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</si>
  <si>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</si>
  <si>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</si>
  <si>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</si>
  <si>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</si>
  <si>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</si>
  <si>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</si>
  <si>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</si>
  <si>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</si>
  <si>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</si>
  <si>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</si>
  <si>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</si>
  <si>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</si>
  <si>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</si>
  <si>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</si>
  <si>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</si>
  <si>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</si>
  <si>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</si>
  <si>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</si>
  <si>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</si>
  <si>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</si>
  <si>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</si>
  <si>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</si>
  <si>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</si>
  <si>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</si>
  <si>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</si>
  <si>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</si>
  <si>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</si>
  <si>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</si>
  <si>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</si>
  <si>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</si>
  <si>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</si>
  <si>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</si>
  <si>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</si>
  <si>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</si>
  <si>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</si>
  <si>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</si>
  <si>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</si>
  <si>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</si>
  <si>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</si>
  <si>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</si>
  <si>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</si>
  <si>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</si>
  <si>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</si>
  <si>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</si>
  <si>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</si>
  <si>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</si>
  <si>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</si>
  <si>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</si>
  <si>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</si>
  <si>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</si>
  <si>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</si>
  <si>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</si>
  <si>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</si>
  <si>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</si>
  <si>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</si>
  <si>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</si>
  <si>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</si>
  <si>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</si>
  <si>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</si>
  <si>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</si>
  <si>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</si>
  <si>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</si>
  <si>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</si>
  <si>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</si>
  <si>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</si>
  <si>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</si>
  <si>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</si>
  <si>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</si>
  <si>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</si>
  <si>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</si>
  <si>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</si>
  <si>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</si>
  <si>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</si>
  <si>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</si>
  <si>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</si>
  <si>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</si>
  <si>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</si>
  <si>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</si>
  <si>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</si>
  <si>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</si>
  <si>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</si>
  <si>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</si>
  <si>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</si>
  <si>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</si>
  <si>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</si>
  <si>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</si>
  <si>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</si>
  <si>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</si>
  <si>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</si>
  <si>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</si>
  <si>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</si>
  <si>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</si>
  <si>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</si>
  <si>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</si>
  <si>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</si>
  <si>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</si>
  <si>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</si>
  <si>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</si>
  <si>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</si>
  <si>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</si>
  <si>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</si>
  <si>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</si>
  <si>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</si>
  <si>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</si>
  <si>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</si>
  <si>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</si>
  <si>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</si>
  <si>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</si>
  <si>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</si>
  <si>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</si>
  <si>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</si>
  <si>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</si>
  <si>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</si>
  <si>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</si>
  <si>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</si>
  <si>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</si>
  <si>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</si>
  <si>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</si>
  <si>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</si>
  <si>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</si>
  <si>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</si>
  <si>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</si>
  <si>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</si>
  <si>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</si>
  <si>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</si>
  <si>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</si>
  <si>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</si>
  <si>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</si>
  <si>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</si>
  <si>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</si>
  <si>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</si>
  <si>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</si>
  <si>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</si>
  <si>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</si>
  <si>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</si>
  <si>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</si>
  <si>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</si>
  <si>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</si>
  <si>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</si>
  <si>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</si>
  <si>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</si>
  <si>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</si>
  <si>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</si>
  <si>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</si>
  <si>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</si>
  <si>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</si>
  <si>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</si>
  <si>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</si>
  <si>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</si>
  <si>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</si>
  <si>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</si>
  <si>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</si>
  <si>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</si>
  <si>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</si>
  <si>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</si>
  <si>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</si>
  <si>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</si>
  <si>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</si>
  <si>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</si>
  <si>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</si>
  <si>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</si>
  <si>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</si>
  <si>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</si>
  <si>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</si>
  <si>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</si>
  <si>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</si>
  <si>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</si>
  <si>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</si>
  <si>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</si>
  <si>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</si>
  <si>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</si>
  <si>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</si>
  <si>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</si>
  <si>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</si>
  <si>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</si>
  <si>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</si>
  <si>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</si>
  <si>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</si>
  <si>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</si>
  <si>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</si>
  <si>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</si>
  <si>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</si>
  <si>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</si>
  <si>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</si>
  <si>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</si>
  <si>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</si>
  <si>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</si>
  <si>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</si>
  <si>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</si>
  <si>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</si>
  <si>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</si>
  <si>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</si>
  <si>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</si>
  <si>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</si>
  <si>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</si>
  <si>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</si>
  <si>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</si>
  <si>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</si>
  <si>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</si>
  <si>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</si>
  <si>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</si>
  <si>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</si>
  <si>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</si>
  <si>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</si>
  <si>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</si>
  <si>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</si>
  <si>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</si>
  <si>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</si>
  <si>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</si>
  <si>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</si>
  <si>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</si>
  <si>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</si>
  <si>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</si>
  <si>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</si>
  <si>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</si>
  <si>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</si>
  <si>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</si>
  <si>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</si>
  <si>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</si>
  <si>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</si>
  <si>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</si>
  <si>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</si>
  <si>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</si>
  <si>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</si>
  <si>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</si>
  <si>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</si>
  <si>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</si>
  <si>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</si>
  <si>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</si>
  <si>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</si>
  <si>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</si>
  <si>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</si>
  <si>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</si>
  <si>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</si>
  <si>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</si>
  <si>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</si>
  <si>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</si>
  <si>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</si>
  <si>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</si>
  <si>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</si>
  <si>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</si>
  <si>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</si>
  <si>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</si>
  <si>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</si>
  <si>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</si>
  <si>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</si>
  <si>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</si>
  <si>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</si>
  <si>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</si>
  <si>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</si>
  <si>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</si>
  <si>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</si>
  <si>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</si>
  <si>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</si>
  <si>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</si>
  <si>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</si>
  <si>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</si>
  <si>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</si>
  <si>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</si>
  <si>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</si>
  <si>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</si>
  <si>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</si>
  <si>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</si>
  <si>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</si>
  <si>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</si>
  <si>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</si>
  <si>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</si>
  <si>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</si>
  <si>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</si>
  <si>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</si>
  <si>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</si>
  <si>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</si>
  <si>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</si>
  <si>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</si>
  <si>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</si>
  <si>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</si>
  <si>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</si>
  <si>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</si>
  <si>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</si>
  <si>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</si>
  <si>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</si>
  <si>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</si>
  <si>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</si>
  <si>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</si>
  <si>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</si>
  <si>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</si>
  <si>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</si>
  <si>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</si>
  <si>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</si>
  <si>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</si>
  <si>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</si>
  <si>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</si>
  <si>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</si>
  <si>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</si>
  <si>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</si>
  <si>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</si>
  <si>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</si>
  <si>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</si>
  <si>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</si>
  <si>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</si>
  <si>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</si>
  <si>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</si>
  <si>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</si>
  <si>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</si>
  <si>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</si>
  <si>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</si>
  <si>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</si>
  <si>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</si>
  <si>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</si>
  <si>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</si>
  <si>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</si>
  <si>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</si>
  <si>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</si>
  <si>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</si>
  <si>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</si>
  <si>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</si>
  <si>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</si>
  <si>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</si>
  <si>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</si>
  <si>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</si>
  <si>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</si>
  <si>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</si>
  <si>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</si>
  <si>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</si>
  <si>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</si>
  <si>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</si>
  <si>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</si>
  <si>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</si>
  <si>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</si>
  <si>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</si>
  <si>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</si>
  <si>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</si>
  <si>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</si>
  <si>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</si>
  <si>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</si>
  <si>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</si>
  <si>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</si>
  <si>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</si>
  <si>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</si>
  <si>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</si>
  <si>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</si>
  <si>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</si>
  <si>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</si>
  <si>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</si>
  <si>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</si>
  <si>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</si>
  <si>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</si>
  <si>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</si>
  <si>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</si>
  <si>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</si>
  <si>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</si>
  <si>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</si>
  <si>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</si>
  <si>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</si>
  <si>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</si>
  <si>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</si>
  <si>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</si>
  <si>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</si>
  <si>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</si>
  <si>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</si>
  <si>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</si>
  <si>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</si>
  <si>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</si>
  <si>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</si>
  <si>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</si>
  <si>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</si>
  <si>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</si>
  <si>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</si>
  <si>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</si>
  <si>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</si>
  <si>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</si>
  <si>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</si>
  <si>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</si>
  <si>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</si>
  <si>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</si>
  <si>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</si>
  <si>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</si>
  <si>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</si>
  <si>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</si>
  <si>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</si>
  <si>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</si>
  <si>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</si>
  <si>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</si>
  <si>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</si>
  <si>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</si>
  <si>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</si>
  <si>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</si>
  <si>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</si>
  <si>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</si>
  <si>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</si>
  <si>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</si>
  <si>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</si>
  <si>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</si>
  <si>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</si>
  <si>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</si>
  <si>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</si>
  <si>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</si>
  <si>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</si>
  <si>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</si>
  <si>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</si>
  <si>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</si>
  <si>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</si>
  <si>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</si>
  <si>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</si>
  <si>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</si>
  <si>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</si>
  <si>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</si>
  <si>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</si>
  <si>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</si>
  <si>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</si>
  <si>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</si>
  <si>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</si>
  <si>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</si>
  <si>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</si>
  <si>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</si>
  <si>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</si>
  <si>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</si>
  <si>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</si>
  <si>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</si>
  <si>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</si>
  <si>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</si>
  <si>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</si>
  <si>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</si>
  <si>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</si>
  <si>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</si>
  <si>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</si>
  <si>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</si>
  <si>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</si>
  <si>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</si>
  <si>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</si>
  <si>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</si>
  <si>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</si>
  <si>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</si>
  <si>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</si>
  <si>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</si>
  <si>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</si>
  <si>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</si>
  <si>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</si>
  <si>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</si>
  <si>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</si>
  <si>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</si>
  <si>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</si>
  <si>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</si>
  <si>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</si>
  <si>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</si>
  <si>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</si>
  <si>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</si>
  <si>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</si>
  <si>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</si>
  <si>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</si>
  <si>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</si>
  <si>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</si>
  <si>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</si>
  <si>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</si>
  <si>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</si>
  <si>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</si>
  <si>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</si>
  <si>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</si>
  <si>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</si>
  <si>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</si>
  <si>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</si>
  <si>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</si>
  <si>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</si>
  <si>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</si>
  <si>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</si>
  <si>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</si>
  <si>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</si>
  <si>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</si>
  <si>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</si>
  <si>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</si>
  <si>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</si>
  <si>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</si>
  <si>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</si>
  <si>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</si>
  <si>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</si>
  <si>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</si>
  <si>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</si>
  <si>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</si>
  <si>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</si>
  <si>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</si>
  <si>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</si>
  <si>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</si>
  <si>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</si>
  <si>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</si>
  <si>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</si>
  <si>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</si>
  <si>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</si>
  <si>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</si>
  <si>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</si>
  <si>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</si>
  <si>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</si>
  <si>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</si>
  <si>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</si>
  <si>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</si>
  <si>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</si>
  <si>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</si>
  <si>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</si>
  <si>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</si>
  <si>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</si>
  <si>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</si>
  <si>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</si>
  <si>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</si>
  <si>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</si>
  <si>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</si>
  <si>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</si>
  <si>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</si>
  <si>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</si>
  <si>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</si>
  <si>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</si>
  <si>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</si>
  <si>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</si>
  <si>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</si>
  <si>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</si>
  <si>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</si>
  <si>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</si>
  <si>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</si>
  <si>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</si>
  <si>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</si>
  <si>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</si>
  <si>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</si>
  <si>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</si>
  <si>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</si>
  <si>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</si>
  <si>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</si>
  <si>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</si>
  <si>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</si>
  <si>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</si>
  <si>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</si>
  <si>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</si>
  <si>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</si>
  <si>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</si>
  <si>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</si>
  <si>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</si>
  <si>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</si>
  <si>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</si>
  <si>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</si>
  <si>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</si>
  <si>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</si>
  <si>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</si>
  <si>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</si>
  <si>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</si>
  <si>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</si>
  <si>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</si>
  <si>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</si>
  <si>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</si>
  <si>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</si>
  <si>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</si>
  <si>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</si>
  <si>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</si>
  <si>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</si>
  <si>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</si>
  <si>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</si>
  <si>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</si>
  <si>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</si>
  <si>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</si>
  <si>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</si>
  <si>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</si>
  <si>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</si>
  <si>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</si>
  <si>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</si>
  <si>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</si>
  <si>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</si>
  <si>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</si>
  <si>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</si>
  <si>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</si>
  <si>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</si>
  <si>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</si>
  <si>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</si>
  <si>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</si>
  <si>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</si>
  <si>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</si>
  <si>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</si>
  <si>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</si>
  <si>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</si>
  <si>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</si>
  <si>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</si>
  <si>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</si>
  <si>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</si>
  <si>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</si>
  <si>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</si>
  <si>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</si>
  <si>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</si>
  <si>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</si>
  <si>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</si>
  <si>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</si>
  <si>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</si>
  <si>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</si>
  <si>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</si>
  <si>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</si>
  <si>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</si>
  <si>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</si>
  <si>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</si>
  <si>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</si>
  <si>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</si>
  <si>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</si>
  <si>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</si>
  <si>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</si>
  <si>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</si>
  <si>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</si>
  <si>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</si>
  <si>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</si>
  <si>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</si>
  <si>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</si>
  <si>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</si>
  <si>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</si>
  <si>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</si>
  <si>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</si>
  <si>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</si>
  <si>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</si>
  <si>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</si>
  <si>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</si>
  <si>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</si>
  <si>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</si>
  <si>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</si>
  <si>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</si>
  <si>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</si>
  <si>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</si>
  <si>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</si>
  <si>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</si>
  <si>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</si>
  <si>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</si>
  <si>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</si>
  <si>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</si>
  <si>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</si>
  <si>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</si>
  <si>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</si>
  <si>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</si>
  <si>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</si>
  <si>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</si>
  <si>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</si>
  <si>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</si>
  <si>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</si>
  <si>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</si>
  <si>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</si>
  <si>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</si>
  <si>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</si>
  <si>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</si>
  <si>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</si>
  <si>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</si>
  <si>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</si>
  <si>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</si>
  <si>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</si>
  <si>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</si>
  <si>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</si>
  <si>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</si>
  <si>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</si>
  <si>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</si>
  <si>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</si>
  <si>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</si>
  <si>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</si>
  <si>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</si>
  <si>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</si>
  <si>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</si>
  <si>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</si>
  <si>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</si>
  <si>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</si>
  <si>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</si>
  <si>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</si>
  <si>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</si>
  <si>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</si>
  <si>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</si>
  <si>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</si>
  <si>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</si>
  <si>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</si>
  <si>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</si>
  <si>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</si>
  <si>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</si>
  <si>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</si>
  <si>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</si>
  <si>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</si>
  <si>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</si>
  <si>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</si>
  <si>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</si>
  <si>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</si>
  <si>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</si>
  <si>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</si>
  <si>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</si>
  <si>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</si>
  <si>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</si>
  <si>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</si>
  <si>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</si>
  <si>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</si>
  <si>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</si>
  <si>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</si>
  <si>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</si>
  <si>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</si>
  <si>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</si>
  <si>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</si>
  <si>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</si>
  <si>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</si>
  <si>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</si>
  <si>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</si>
  <si>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</si>
  <si>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</si>
  <si>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</si>
  <si>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</si>
  <si>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</si>
  <si>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</si>
  <si>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</si>
  <si>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</si>
  <si>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</si>
  <si>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</si>
  <si>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</si>
  <si>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</si>
  <si>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</si>
  <si>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</si>
  <si>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</si>
  <si>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</si>
  <si>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</si>
  <si>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</si>
  <si>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</si>
  <si>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</si>
  <si>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</si>
  <si>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</si>
  <si>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</si>
  <si>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</si>
  <si>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</si>
  <si>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</si>
  <si>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</si>
  <si>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</si>
  <si>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</si>
  <si>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</si>
  <si>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</si>
  <si>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</si>
  <si>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</si>
  <si>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</si>
  <si>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</si>
  <si>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</si>
  <si>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</si>
  <si>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</si>
  <si>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</si>
  <si>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</si>
  <si>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</si>
  <si>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</si>
  <si>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</si>
  <si>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</si>
  <si>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</si>
  <si>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</si>
  <si>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</si>
  <si>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</si>
  <si>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</si>
  <si>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</si>
  <si>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</si>
  <si>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</si>
  <si>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</si>
  <si>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</si>
  <si>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</si>
  <si>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</si>
  <si>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</si>
  <si>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</si>
  <si>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</si>
  <si>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</si>
  <si>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</si>
  <si>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</si>
  <si>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</si>
  <si>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</si>
  <si>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</si>
  <si>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</si>
  <si>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</si>
  <si>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</si>
  <si>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</si>
  <si>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</si>
  <si>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</si>
  <si>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</si>
  <si>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</si>
  <si>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</si>
  <si>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</si>
  <si>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</si>
  <si>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</si>
  <si>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</si>
  <si>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</si>
  <si>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</si>
  <si>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</si>
  <si>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</si>
  <si>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</si>
  <si>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</si>
  <si>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</si>
  <si>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</si>
  <si>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</si>
  <si>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</si>
  <si>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</si>
  <si>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</si>
  <si>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</si>
  <si>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</si>
  <si>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</si>
  <si>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</si>
  <si>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</si>
  <si>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</si>
  <si>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</si>
  <si>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</si>
  <si>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</si>
  <si>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</si>
  <si>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</si>
  <si>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</si>
  <si>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</si>
  <si>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</si>
  <si>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</si>
  <si>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</si>
  <si>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</si>
  <si>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</si>
  <si>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</si>
  <si>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</si>
  <si>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</si>
  <si>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</si>
  <si>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</si>
  <si>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</si>
  <si>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</si>
  <si>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</si>
  <si>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</si>
  <si>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</si>
  <si>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</si>
  <si>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</si>
  <si>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</si>
  <si>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</si>
  <si>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</si>
  <si>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</si>
  <si>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</si>
  <si>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</si>
  <si>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</si>
  <si>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</si>
  <si>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</si>
  <si>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</si>
  <si>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</si>
  <si>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</si>
  <si>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</si>
  <si>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</si>
  <si>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</si>
  <si>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</si>
  <si>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</si>
  <si>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</si>
  <si>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</si>
  <si>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</si>
  <si>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</si>
  <si>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</si>
  <si>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</si>
  <si>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</si>
  <si>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</si>
  <si>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</si>
  <si>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</si>
  <si>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</si>
  <si>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</si>
  <si>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</si>
  <si>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</si>
  <si>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</si>
  <si>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</si>
  <si>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</si>
  <si>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</si>
  <si>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</si>
  <si>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</si>
  <si>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</si>
  <si>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</si>
  <si>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</si>
  <si>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</si>
  <si>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</si>
  <si>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</si>
  <si>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</si>
  <si>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</si>
  <si>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</si>
  <si>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</si>
  <si>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</si>
  <si>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</si>
  <si>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</si>
  <si>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</si>
  <si>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</si>
  <si>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</si>
  <si>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</si>
  <si>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</si>
  <si>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</si>
  <si>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</si>
  <si>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</si>
  <si>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</si>
  <si>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</si>
  <si>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</si>
  <si>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</si>
  <si>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</si>
  <si>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</si>
  <si>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</si>
  <si>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</si>
  <si>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</si>
  <si>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</si>
  <si>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</si>
  <si>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</si>
  <si>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</si>
  <si>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</si>
  <si>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</si>
  <si>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</si>
  <si>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</si>
  <si>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</si>
  <si>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</si>
  <si>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</si>
  <si>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</si>
  <si>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</si>
  <si>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</si>
  <si>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</si>
  <si>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</si>
  <si>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</si>
  <si>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</si>
  <si>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</si>
  <si>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</si>
  <si>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</si>
  <si>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</si>
  <si>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</si>
  <si>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</si>
  <si>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</si>
  <si>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</si>
  <si>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</si>
  <si>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</si>
  <si>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</si>
  <si>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</si>
  <si>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</si>
  <si>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</si>
  <si>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</si>
  <si>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</si>
  <si>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</si>
  <si>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</si>
  <si>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</si>
  <si>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</si>
  <si>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</si>
  <si>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</si>
  <si>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</si>
  <si>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</si>
  <si>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</si>
  <si>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</si>
  <si>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</si>
  <si>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</si>
  <si>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</si>
  <si>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</si>
  <si>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</si>
  <si>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</si>
  <si>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</si>
  <si>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</si>
  <si>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</si>
  <si>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</si>
  <si>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</si>
  <si>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</si>
  <si>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</si>
  <si>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</si>
  <si>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</si>
  <si>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</si>
  <si>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</si>
  <si>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</si>
  <si>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</si>
  <si>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</si>
  <si>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</si>
  <si>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</si>
  <si>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</si>
  <si>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</si>
  <si>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</si>
  <si>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</si>
  <si>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</si>
  <si>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</si>
  <si>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</si>
  <si>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</si>
  <si>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</si>
  <si>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</si>
  <si>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</si>
  <si>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</si>
  <si>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</si>
  <si>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</si>
  <si>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</si>
  <si>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</si>
  <si>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</si>
  <si>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</si>
  <si>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</si>
  <si>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</si>
  <si>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</si>
  <si>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</si>
  <si>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</si>
  <si>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</si>
  <si>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</si>
  <si>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</si>
  <si>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</si>
  <si>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</si>
  <si>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</si>
  <si>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</si>
  <si>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</si>
  <si>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</si>
  <si>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</si>
  <si>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</si>
  <si>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</si>
  <si>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</si>
  <si>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</si>
  <si>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</si>
  <si>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</si>
  <si>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</si>
  <si>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</si>
  <si>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</si>
  <si>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</si>
  <si>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</si>
  <si>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</si>
  <si>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</si>
  <si>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</si>
  <si>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</si>
  <si>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</si>
  <si>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</si>
  <si>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</si>
  <si>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</si>
  <si>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</si>
  <si>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</si>
  <si>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</si>
  <si>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</si>
  <si>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</si>
  <si>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</si>
  <si>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</si>
  <si>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</si>
  <si>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</si>
  <si>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</si>
  <si>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</si>
  <si>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</si>
  <si>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</si>
  <si>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</si>
  <si>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</si>
  <si>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</si>
  <si>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</si>
  <si>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</si>
  <si>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</si>
  <si>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</si>
  <si>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</si>
  <si>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</si>
  <si>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</si>
  <si>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</si>
  <si>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</si>
  <si>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</si>
  <si>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</si>
  <si>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</si>
  <si>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</si>
  <si>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</si>
  <si>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</si>
  <si>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</si>
  <si>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</si>
  <si>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</si>
  <si>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</si>
  <si>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</si>
  <si>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</si>
  <si>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</si>
  <si>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</si>
  <si>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</si>
  <si>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</si>
  <si>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</si>
  <si>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</si>
  <si>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</si>
  <si>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</si>
  <si>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</si>
  <si>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</si>
  <si>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</si>
  <si>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</si>
  <si>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</si>
  <si>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</si>
  <si>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</si>
  <si>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</si>
  <si>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</si>
  <si>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</si>
  <si>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</si>
  <si>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</si>
  <si>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</si>
  <si>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</si>
  <si>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</si>
  <si>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</si>
  <si>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</si>
  <si>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</si>
  <si>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</si>
  <si>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</si>
  <si>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</si>
  <si>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</si>
  <si>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</si>
  <si>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</si>
  <si>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</si>
  <si>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</si>
  <si>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</si>
  <si>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</si>
  <si>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</si>
  <si>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</si>
  <si>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</si>
  <si>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</si>
  <si>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</si>
  <si>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</si>
  <si>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</si>
  <si>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</si>
  <si>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</si>
  <si>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</si>
  <si>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</si>
  <si>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</si>
  <si>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</si>
  <si>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</si>
  <si>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</si>
  <si>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</si>
  <si>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</si>
  <si>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</si>
  <si>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</si>
  <si>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</si>
  <si>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</si>
  <si>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</si>
  <si>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</si>
  <si>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</si>
  <si>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</si>
  <si>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</si>
  <si>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</si>
  <si>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</si>
  <si>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</si>
  <si>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</si>
  <si>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</si>
  <si>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</si>
  <si>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</si>
  <si>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</si>
  <si>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</si>
  <si>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</si>
  <si>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</si>
  <si>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</si>
  <si>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</si>
  <si>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</si>
  <si>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</si>
  <si>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</si>
  <si>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</si>
  <si>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</si>
  <si>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</si>
  <si>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</si>
  <si>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</si>
  <si>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</si>
  <si>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</si>
  <si>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</si>
  <si>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</si>
  <si>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</si>
  <si>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</si>
  <si>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</si>
  <si>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</si>
  <si>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</si>
  <si>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</si>
  <si>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</si>
  <si>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</si>
  <si>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</si>
  <si>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</si>
  <si>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</si>
  <si>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</si>
  <si>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</si>
  <si>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</si>
  <si>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</si>
  <si>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</si>
  <si>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</si>
  <si>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</si>
  <si>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</si>
  <si>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</si>
  <si>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</si>
  <si>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</si>
  <si>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</si>
  <si>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</si>
  <si>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</si>
  <si>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</si>
  <si>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</si>
  <si>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</si>
  <si>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</si>
  <si>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</si>
  <si>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</si>
  <si>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</si>
  <si>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</si>
  <si>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</si>
  <si>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</si>
  <si>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</si>
  <si>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</si>
  <si>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</si>
  <si>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</si>
  <si>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</si>
  <si>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</si>
  <si>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</si>
  <si>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</si>
  <si>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</si>
  <si>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</si>
  <si>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</si>
  <si>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</si>
  <si>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</si>
  <si>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</si>
  <si>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</si>
  <si>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</si>
  <si>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</si>
  <si>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</si>
  <si>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</si>
  <si>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</si>
  <si>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</si>
  <si>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</si>
  <si>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</si>
  <si>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</si>
  <si>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</si>
  <si>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</si>
  <si>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</si>
  <si>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</si>
  <si>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</si>
  <si>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</si>
  <si>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</si>
  <si>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</si>
  <si>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</si>
  <si>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</si>
  <si>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</si>
  <si>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</si>
  <si>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</si>
  <si>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</si>
  <si>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</si>
  <si>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</si>
  <si>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</si>
  <si>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</si>
  <si>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</si>
  <si>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</si>
  <si>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</si>
  <si>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</si>
  <si>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</si>
  <si>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</si>
  <si>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</si>
  <si>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</si>
  <si>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</si>
  <si>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</si>
  <si>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</si>
  <si>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</si>
  <si>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</si>
  <si>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</si>
  <si>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</si>
  <si>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</si>
  <si>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</si>
  <si>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</si>
  <si>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</si>
  <si>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</si>
  <si>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</si>
  <si>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</si>
  <si>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</si>
  <si>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</si>
  <si>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</si>
  <si>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</si>
  <si>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</si>
  <si>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</si>
  <si>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</si>
  <si>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</si>
  <si>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</si>
  <si>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</si>
  <si>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</si>
  <si>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</si>
  <si>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</si>
  <si>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</si>
  <si>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</si>
  <si>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</si>
  <si>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</si>
  <si>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</si>
  <si>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</si>
  <si>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</si>
  <si>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</si>
  <si>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</si>
  <si>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</si>
  <si>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</si>
  <si>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</si>
  <si>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</si>
  <si>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</si>
  <si>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</si>
  <si>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</si>
  <si>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</si>
  <si>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</si>
  <si>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</si>
  <si>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</si>
  <si>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</si>
  <si>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</si>
  <si>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</si>
  <si>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</si>
  <si>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</si>
  <si>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</si>
  <si>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</si>
  <si>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</si>
  <si>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</si>
  <si>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</si>
  <si>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</si>
  <si>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</si>
  <si>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</si>
  <si>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</si>
  <si>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</si>
  <si>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</si>
  <si>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</si>
  <si>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</si>
  <si>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</si>
  <si>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</si>
  <si>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</si>
  <si>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</si>
  <si>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</si>
  <si>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</si>
  <si>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</si>
  <si>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</si>
  <si>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</si>
  <si>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</si>
  <si>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</si>
  <si>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</si>
  <si>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</si>
  <si>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</si>
  <si>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</si>
  <si>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</si>
  <si>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</si>
  <si>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</si>
  <si>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</si>
  <si>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</si>
  <si>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</si>
  <si>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</si>
  <si>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</si>
  <si>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</si>
  <si>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</si>
  <si>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</si>
  <si>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</si>
  <si>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</si>
  <si>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</si>
  <si>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</si>
  <si>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</si>
  <si>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</si>
  <si>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</si>
  <si>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</si>
  <si>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</si>
  <si>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</si>
  <si>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</si>
  <si>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</si>
  <si>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</si>
  <si>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</si>
  <si>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</si>
  <si>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</si>
  <si>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</si>
  <si>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</si>
  <si>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</si>
  <si>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</si>
  <si>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</si>
  <si>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</si>
  <si>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</si>
  <si>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</si>
  <si>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</si>
  <si>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</si>
  <si>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</si>
  <si>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</si>
  <si>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</si>
  <si>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</si>
  <si>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</si>
  <si>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</si>
  <si>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</si>
  <si>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</si>
  <si>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</si>
  <si>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</si>
  <si>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</si>
  <si>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</si>
  <si>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</si>
  <si>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</si>
  <si>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</si>
  <si>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</si>
  <si>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</si>
  <si>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</si>
  <si>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</si>
  <si>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</si>
  <si>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</si>
  <si>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</si>
  <si>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</si>
  <si>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</si>
  <si>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</si>
  <si>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</si>
  <si>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</si>
  <si>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</si>
  <si>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</si>
  <si>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</si>
  <si>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</si>
  <si>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</si>
  <si>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</si>
  <si>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</si>
  <si>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</si>
  <si>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</si>
  <si>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</si>
  <si>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</si>
  <si>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</si>
  <si>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</si>
  <si>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</si>
  <si>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</si>
  <si>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</si>
  <si>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</si>
  <si>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</si>
  <si>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</si>
  <si>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</si>
  <si>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</si>
  <si>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</si>
  <si>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</si>
  <si>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</si>
  <si>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</si>
  <si>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</si>
  <si>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</si>
  <si>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</si>
  <si>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</si>
  <si>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</si>
  <si>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</si>
  <si>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</si>
  <si>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</si>
  <si>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</si>
  <si>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</si>
  <si>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</si>
  <si>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</si>
  <si>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</si>
  <si>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</si>
  <si>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</si>
  <si>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</si>
  <si>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</si>
  <si>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</si>
  <si>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</si>
  <si>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</si>
  <si>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</si>
  <si>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</si>
  <si>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</si>
  <si>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</si>
  <si>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</si>
  <si>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</si>
  <si>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</si>
  <si>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</si>
  <si>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</si>
  <si>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</si>
  <si>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</si>
  <si>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</si>
  <si>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</si>
  <si>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</si>
  <si>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</si>
  <si>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</si>
  <si>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</si>
  <si>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</si>
  <si>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</si>
  <si>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</si>
  <si>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</si>
  <si>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</si>
  <si>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</si>
  <si>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</si>
  <si>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</si>
  <si>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</si>
  <si>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</si>
  <si>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</si>
  <si>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</si>
  <si>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</si>
  <si>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</si>
  <si>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</si>
  <si>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</si>
  <si>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</si>
  <si>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</si>
  <si>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</si>
  <si>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</si>
  <si>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</si>
  <si>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</si>
  <si>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</si>
  <si>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</si>
  <si>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</si>
  <si>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</si>
  <si>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</si>
  <si>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</si>
  <si>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</si>
  <si>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</si>
  <si>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</si>
  <si>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</si>
  <si>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</si>
  <si>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</si>
  <si>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</si>
  <si>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</si>
  <si>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</si>
  <si>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</si>
  <si>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</si>
  <si>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</si>
  <si>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</si>
  <si>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</si>
  <si>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</si>
  <si>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</si>
  <si>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</si>
  <si>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</si>
  <si>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</si>
  <si>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</si>
  <si>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</si>
  <si>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</si>
  <si>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</si>
  <si>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</si>
  <si>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</si>
  <si>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</si>
  <si>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</si>
  <si>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</si>
  <si>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</si>
  <si>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</si>
  <si>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</si>
  <si>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</si>
  <si>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</si>
  <si>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</si>
  <si>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</si>
  <si>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</si>
  <si>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</si>
  <si>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</si>
  <si>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</si>
  <si>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</si>
  <si>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</si>
  <si>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</si>
  <si>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</si>
  <si>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</si>
  <si>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</si>
  <si>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</si>
  <si>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</si>
  <si>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</si>
  <si>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</si>
  <si>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</si>
  <si>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</si>
  <si>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</si>
  <si>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</si>
  <si>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</si>
  <si>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</si>
  <si>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</si>
  <si>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</si>
  <si>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</si>
  <si>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</si>
  <si>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</si>
  <si>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</si>
  <si>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</si>
  <si>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</si>
  <si>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</si>
  <si>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</si>
  <si>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</si>
  <si>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</si>
  <si>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</si>
  <si>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</si>
  <si>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</si>
  <si>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</si>
  <si>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</si>
  <si>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</si>
  <si>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</si>
  <si>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</si>
  <si>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</si>
  <si>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</si>
  <si>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</si>
  <si>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</si>
  <si>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</si>
  <si>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</si>
  <si>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</si>
  <si>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</si>
  <si>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</si>
  <si>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</si>
  <si>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</si>
  <si>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</si>
  <si>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</si>
  <si>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</si>
  <si>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</si>
  <si>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</si>
  <si>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</si>
  <si>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</si>
  <si>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</si>
  <si>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</si>
  <si>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</si>
  <si>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</si>
  <si>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</si>
  <si>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</si>
  <si>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</si>
  <si>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</si>
  <si>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</si>
  <si>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</si>
  <si>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</si>
  <si>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</si>
  <si>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</si>
  <si>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</si>
  <si>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</si>
  <si>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</si>
  <si>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</si>
  <si>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</si>
  <si>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</si>
  <si>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</si>
  <si>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</si>
  <si>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</si>
  <si>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</si>
  <si>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</si>
  <si>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</si>
  <si>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</si>
  <si>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</si>
  <si>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</si>
  <si>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</si>
  <si>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</si>
  <si>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</si>
  <si>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</si>
  <si>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</si>
  <si>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</si>
  <si>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</si>
  <si>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</si>
  <si>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</si>
  <si>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</si>
  <si>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</si>
  <si>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</si>
  <si>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</si>
  <si>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</si>
  <si>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</si>
  <si>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</si>
  <si>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</si>
  <si>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</si>
  <si>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</si>
  <si>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</si>
  <si>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</si>
  <si>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</si>
  <si>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</si>
  <si>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</si>
  <si>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</si>
  <si>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</si>
  <si>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</si>
  <si>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</si>
  <si>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</si>
  <si>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</si>
  <si>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</si>
  <si>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</si>
  <si>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</si>
  <si>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</si>
  <si>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</si>
  <si>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</si>
  <si>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</si>
  <si>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</si>
  <si>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</si>
  <si>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</si>
  <si>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</si>
  <si>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</si>
  <si>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</si>
  <si>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</si>
  <si>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</si>
  <si>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</si>
  <si>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</si>
  <si>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</si>
  <si>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</si>
  <si>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</si>
  <si>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</si>
  <si>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</si>
  <si>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</si>
  <si>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</si>
  <si>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</si>
  <si>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</si>
  <si>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</si>
  <si>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</si>
  <si>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</si>
  <si>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</si>
  <si>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</si>
  <si>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</si>
  <si>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</si>
  <si>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</si>
  <si>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</si>
  <si>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</si>
  <si>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</si>
  <si>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</si>
  <si>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</si>
  <si>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</si>
  <si>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</si>
  <si>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</si>
  <si>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</si>
  <si>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</si>
  <si>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</si>
  <si>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</si>
  <si>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</si>
  <si>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</si>
  <si>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</si>
  <si>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</si>
  <si>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</si>
  <si>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</si>
  <si>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</si>
  <si>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</si>
  <si>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</si>
  <si>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</si>
  <si>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</si>
  <si>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</si>
  <si>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</si>
  <si>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</si>
  <si>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</si>
  <si>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</si>
  <si>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</si>
  <si>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</si>
  <si>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</si>
  <si>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</si>
  <si>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</si>
  <si>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</si>
  <si>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</si>
  <si>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</si>
  <si>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</si>
  <si>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</si>
  <si>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</si>
  <si>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</si>
  <si>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</si>
  <si>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</si>
  <si>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</si>
  <si>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</si>
  <si>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</si>
  <si>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</si>
  <si>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</si>
  <si>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</si>
  <si>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</si>
  <si>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</si>
  <si>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</si>
  <si>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</si>
  <si>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</si>
  <si>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</si>
  <si>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</si>
  <si>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</si>
  <si>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</si>
  <si>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</si>
  <si>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</si>
  <si>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</si>
  <si>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</si>
  <si>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</si>
  <si>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</si>
  <si>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</si>
  <si>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</si>
  <si>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</si>
  <si>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</si>
  <si>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</si>
  <si>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</si>
  <si>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</si>
  <si>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</si>
  <si>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</si>
  <si>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</si>
  <si>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</si>
  <si>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</si>
  <si>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</si>
  <si>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</si>
  <si>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</si>
  <si>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</si>
  <si>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</si>
  <si>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</si>
  <si>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</si>
  <si>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</si>
  <si>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</si>
  <si>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</si>
  <si>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</si>
  <si>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</si>
  <si>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</si>
  <si>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</si>
  <si>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</si>
  <si>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</si>
  <si>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</si>
  <si>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</si>
  <si>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</si>
  <si>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</si>
  <si>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</si>
  <si>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</si>
  <si>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</si>
  <si>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</si>
  <si>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</si>
  <si>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</si>
  <si>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</si>
  <si>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</si>
  <si>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</si>
  <si>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</si>
  <si>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</si>
  <si>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</si>
  <si>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</si>
  <si>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</si>
  <si>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</si>
  <si>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</si>
  <si>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</si>
  <si>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</si>
  <si>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</si>
  <si>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</si>
  <si>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</si>
  <si>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</si>
  <si>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</si>
  <si>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</si>
  <si>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</si>
  <si>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</si>
  <si>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</si>
  <si>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</si>
  <si>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</si>
  <si>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</si>
  <si>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</si>
  <si>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</si>
  <si>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</si>
  <si>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</si>
  <si>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</si>
  <si>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</si>
  <si>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</si>
  <si>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</si>
  <si>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</si>
  <si>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</si>
  <si>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</si>
  <si>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</si>
  <si>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</si>
  <si>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</si>
  <si>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</si>
  <si>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</si>
  <si>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</si>
  <si>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</si>
  <si>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</si>
  <si>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</si>
  <si>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</si>
  <si>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</si>
  <si>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</si>
  <si>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</si>
  <si>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</si>
  <si>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</si>
  <si>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</si>
  <si>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</si>
  <si>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</si>
  <si>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</si>
  <si>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</si>
  <si>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</si>
  <si>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</si>
  <si>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</si>
  <si>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</si>
  <si>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</si>
  <si>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</si>
  <si>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</si>
  <si>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</si>
  <si>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</si>
  <si>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</si>
  <si>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</si>
  <si>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</si>
  <si>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</si>
  <si>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</si>
  <si>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</si>
  <si>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</si>
  <si>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</si>
  <si>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</si>
  <si>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</si>
  <si>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</si>
  <si>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</si>
  <si>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</si>
  <si>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</si>
  <si>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</si>
  <si>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</si>
  <si>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</si>
  <si>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</si>
  <si>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</si>
  <si>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</si>
  <si>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</si>
  <si>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</si>
  <si>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</si>
  <si>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</si>
  <si>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</si>
  <si>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</si>
  <si>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</si>
  <si>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</si>
  <si>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</si>
  <si>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</si>
  <si>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</si>
  <si>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</si>
  <si>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</si>
  <si>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</si>
  <si>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</si>
  <si>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</si>
  <si>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</si>
  <si>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</si>
  <si>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</si>
  <si>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</si>
  <si>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</si>
  <si>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</si>
  <si>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</si>
  <si>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</si>
  <si>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</si>
  <si>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</si>
  <si>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</si>
  <si>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</si>
  <si>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</si>
  <si>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</si>
  <si>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</si>
  <si>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</si>
  <si>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</si>
  <si>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</si>
  <si>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</si>
  <si>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</si>
  <si>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</si>
  <si>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</si>
  <si>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</si>
  <si>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</si>
  <si>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</si>
  <si>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</si>
  <si>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</si>
  <si>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</si>
  <si>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</si>
  <si>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</si>
  <si>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</si>
  <si>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</si>
  <si>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</si>
  <si>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</si>
  <si>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</si>
  <si>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</si>
  <si>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</si>
  <si>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</si>
  <si>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</si>
  <si>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</si>
  <si>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</si>
  <si>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</si>
  <si>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</si>
  <si>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</si>
  <si>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</si>
  <si>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</si>
  <si>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</si>
  <si>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</si>
  <si>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</si>
  <si>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</si>
  <si>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</si>
  <si>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</si>
  <si>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</si>
  <si>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</si>
  <si>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</si>
  <si>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</si>
  <si>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</si>
  <si>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</si>
  <si>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</si>
  <si>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</si>
  <si>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</si>
  <si>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</si>
  <si>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</si>
  <si>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</si>
  <si>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</si>
  <si>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</si>
  <si>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</si>
  <si>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</si>
  <si>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</si>
  <si>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</si>
  <si>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</si>
  <si>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</si>
  <si>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</si>
  <si>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</si>
  <si>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</si>
  <si>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</si>
  <si>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</si>
  <si>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</si>
  <si>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</si>
  <si>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</si>
  <si>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</si>
  <si>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</si>
  <si>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</si>
  <si>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</si>
  <si>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</si>
  <si>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</si>
  <si>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</si>
  <si>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</si>
  <si>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</si>
  <si>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</si>
  <si>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</si>
  <si>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</si>
  <si>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</si>
  <si>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</si>
  <si>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</si>
  <si>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</si>
  <si>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</si>
  <si>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</si>
  <si>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</si>
  <si>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</si>
  <si>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</si>
  <si>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</si>
  <si>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</si>
  <si>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</si>
  <si>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</si>
  <si>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</si>
  <si>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</si>
  <si>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</si>
  <si>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</si>
  <si>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</si>
  <si>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</si>
  <si>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</si>
  <si>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</si>
  <si>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</si>
  <si>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</si>
  <si>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</si>
  <si>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</si>
  <si>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</si>
  <si>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</si>
  <si>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</si>
  <si>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</si>
  <si>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</si>
  <si>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</si>
  <si>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</si>
  <si>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</si>
  <si>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</si>
  <si>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</si>
  <si>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</si>
  <si>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</si>
  <si>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</si>
  <si>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</si>
  <si>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</si>
  <si>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</si>
  <si>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</si>
  <si>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</si>
  <si>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</si>
  <si>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</si>
  <si>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</si>
  <si>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</si>
  <si>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</si>
  <si>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</si>
  <si>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</si>
  <si>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</si>
  <si>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</si>
  <si>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</si>
  <si>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</si>
  <si>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</si>
  <si>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</si>
  <si>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</si>
  <si>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</si>
  <si>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</si>
  <si>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</si>
  <si>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</si>
  <si>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</si>
  <si>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</si>
  <si>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</si>
  <si>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</si>
  <si>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</si>
  <si>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</si>
  <si>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</si>
  <si>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</si>
  <si>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</si>
  <si>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</si>
  <si>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</si>
  <si>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</si>
  <si>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</si>
  <si>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</si>
  <si>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</si>
  <si>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</si>
  <si>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</si>
  <si>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</si>
  <si>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</si>
  <si>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</si>
  <si>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</si>
  <si>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</si>
  <si>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</si>
  <si>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</si>
  <si>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</si>
  <si>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</si>
  <si>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</si>
  <si>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</si>
  <si>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</si>
  <si>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</si>
  <si>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</si>
  <si>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</si>
  <si>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</si>
  <si>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</si>
  <si>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</si>
  <si>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</si>
  <si>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</si>
  <si>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</si>
  <si>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</si>
  <si>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</si>
  <si>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</si>
  <si>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</si>
  <si>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</si>
  <si>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</si>
  <si>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</si>
  <si>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</si>
  <si>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</si>
  <si>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</si>
  <si>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</si>
  <si>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</si>
  <si>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</si>
  <si>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</si>
  <si>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</si>
  <si>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</si>
  <si>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</si>
  <si>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</si>
  <si>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</si>
  <si>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</si>
  <si>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</si>
  <si>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</si>
  <si>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</si>
  <si>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</si>
  <si>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</si>
  <si>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</si>
  <si>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</si>
  <si>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</si>
  <si>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</si>
  <si>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</si>
  <si>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</si>
  <si>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</si>
  <si>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</si>
  <si>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</si>
  <si>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</si>
  <si>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</si>
  <si>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</si>
  <si>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</si>
  <si>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</si>
  <si>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</si>
  <si>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</si>
  <si>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</si>
  <si>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</si>
  <si>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</si>
  <si>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</si>
  <si>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</si>
  <si>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</si>
  <si>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</si>
  <si>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</si>
  <si>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</si>
  <si>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</si>
  <si>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</si>
  <si>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</si>
  <si>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</si>
  <si>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</si>
  <si>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</si>
  <si>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</si>
  <si>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</si>
  <si>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</si>
  <si>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</si>
  <si>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</si>
  <si>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</si>
  <si>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</si>
  <si>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</si>
  <si>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</si>
  <si>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</si>
  <si>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</si>
  <si>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</si>
  <si>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</si>
  <si>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</si>
  <si>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</si>
  <si>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</si>
  <si>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</si>
  <si>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</si>
  <si>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</si>
  <si>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</si>
  <si>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</si>
  <si>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</si>
  <si>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</si>
  <si>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</si>
  <si>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</si>
  <si>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</si>
  <si>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</si>
  <si>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</si>
  <si>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</si>
  <si>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</si>
  <si>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</si>
  <si>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</si>
  <si>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</si>
  <si>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</si>
  <si>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</si>
  <si>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</si>
  <si>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</si>
  <si>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</si>
  <si>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</si>
  <si>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</si>
  <si>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</si>
  <si>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</si>
  <si>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</si>
  <si>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</si>
  <si>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</si>
  <si>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</si>
  <si>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</si>
  <si>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</si>
  <si>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</si>
  <si>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</si>
  <si>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</si>
  <si>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</si>
  <si>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</si>
  <si>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</si>
  <si>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</si>
  <si>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</si>
  <si>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</si>
  <si>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</si>
  <si>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</si>
  <si>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</si>
  <si>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</si>
  <si>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</si>
  <si>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</si>
  <si>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</si>
  <si>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</si>
  <si>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</si>
  <si>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</si>
  <si>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</si>
  <si>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</si>
  <si>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</si>
  <si>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</si>
  <si>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</si>
  <si>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</si>
  <si>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</si>
  <si>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</si>
  <si>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</si>
  <si>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</si>
  <si>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</si>
  <si>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</si>
  <si>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</si>
  <si>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</si>
  <si>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</si>
  <si>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</si>
  <si>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</si>
  <si>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</si>
  <si>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</si>
  <si>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</si>
  <si>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</si>
  <si>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</si>
  <si>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</si>
  <si>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</si>
  <si>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</si>
  <si>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</si>
  <si>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</si>
  <si>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</si>
  <si>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</si>
  <si>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</si>
  <si>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</si>
  <si>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</si>
  <si>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</si>
  <si>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</si>
  <si>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</si>
  <si>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</si>
  <si>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</si>
  <si>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</si>
  <si>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</si>
  <si>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</si>
  <si>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</si>
  <si>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</si>
  <si>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</si>
  <si>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</si>
  <si>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</si>
  <si>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</si>
  <si>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</si>
  <si>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</si>
  <si>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</si>
  <si>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</si>
  <si>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</si>
  <si>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</si>
  <si>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</si>
  <si>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</si>
  <si>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</si>
  <si>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</si>
  <si>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</si>
  <si>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</si>
  <si>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</si>
  <si>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</si>
  <si>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</si>
  <si>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</si>
  <si>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</si>
  <si>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</si>
  <si>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</si>
  <si>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</si>
  <si>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</si>
  <si>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</si>
  <si>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</si>
  <si>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</si>
  <si>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</si>
  <si>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</si>
  <si>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</si>
  <si>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</si>
  <si>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</si>
  <si>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</si>
  <si>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</si>
  <si>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</si>
  <si>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</si>
  <si>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</si>
  <si>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</si>
  <si>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</si>
  <si>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</si>
  <si>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</si>
  <si>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</si>
  <si>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</si>
  <si>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</si>
  <si>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</si>
  <si>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</si>
  <si>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</si>
  <si>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</si>
  <si>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</si>
  <si>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</si>
  <si>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</si>
  <si>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</si>
  <si>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</si>
  <si>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</si>
  <si>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</si>
  <si>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</si>
  <si>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</si>
  <si>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</si>
  <si>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</si>
  <si>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</si>
  <si>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</si>
  <si>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</si>
  <si>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</si>
  <si>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</si>
  <si>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</si>
  <si>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</si>
  <si>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</si>
  <si>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</si>
  <si>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</si>
  <si>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</si>
  <si>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</si>
  <si>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</si>
  <si>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</si>
  <si>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</si>
  <si>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</si>
  <si>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</si>
  <si>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</si>
  <si>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</si>
  <si>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</si>
  <si>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</si>
  <si>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</si>
  <si>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</si>
  <si>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</si>
  <si>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</si>
  <si>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</si>
  <si>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</si>
  <si>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</si>
  <si>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</si>
  <si>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</si>
  <si>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</si>
  <si>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</si>
  <si>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</si>
  <si>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</si>
  <si>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</si>
  <si>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</si>
  <si>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</si>
  <si>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</si>
  <si>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</si>
  <si>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</si>
  <si>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</si>
  <si>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</si>
  <si>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</si>
  <si>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</si>
  <si>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</si>
  <si>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</si>
  <si>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</si>
  <si>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</si>
  <si>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</si>
  <si>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</si>
  <si>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</si>
  <si>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</si>
  <si>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</si>
  <si>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</si>
  <si>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</si>
  <si>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</si>
  <si>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</si>
  <si>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</si>
  <si>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</si>
  <si>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</si>
  <si>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</si>
  <si>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</si>
  <si>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</si>
  <si>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</si>
  <si>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</si>
  <si>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</si>
  <si>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</si>
  <si>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</si>
  <si>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</si>
  <si>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</si>
  <si>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</si>
  <si>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</si>
  <si>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</si>
  <si>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</si>
  <si>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</si>
  <si>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</si>
  <si>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</si>
  <si>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</si>
  <si>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</si>
  <si>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</si>
  <si>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</si>
  <si>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</si>
  <si>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</si>
  <si>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</si>
  <si>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</si>
  <si>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</si>
  <si>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</si>
  <si>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</si>
  <si>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</si>
  <si>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</si>
  <si>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</si>
  <si>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</si>
  <si>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</si>
  <si>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</si>
  <si>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</si>
  <si>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</si>
  <si>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</si>
  <si>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</si>
  <si>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</si>
  <si>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</si>
  <si>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</si>
  <si>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</si>
  <si>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</si>
  <si>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</si>
  <si>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</si>
  <si>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</si>
  <si>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</si>
  <si>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</si>
  <si>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</si>
  <si>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</si>
  <si>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</si>
  <si>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</si>
  <si>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</si>
  <si>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</si>
  <si>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</si>
  <si>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</si>
  <si>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</si>
  <si>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</si>
  <si>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</si>
  <si>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</si>
  <si>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</si>
  <si>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</si>
  <si>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</si>
  <si>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</si>
  <si>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</si>
  <si>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</si>
  <si>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</si>
  <si>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</si>
  <si>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</si>
  <si>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</si>
  <si>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</si>
  <si>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</si>
  <si>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</si>
  <si>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</si>
  <si>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</si>
  <si>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</si>
  <si>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</si>
  <si>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</si>
  <si>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</si>
  <si>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</si>
  <si>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</si>
  <si>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</si>
  <si>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</si>
  <si>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</si>
  <si>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</si>
  <si>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</si>
  <si>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</si>
  <si>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</si>
  <si>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</si>
  <si>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</si>
  <si>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</si>
  <si>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</si>
  <si>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</si>
  <si>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</si>
  <si>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</si>
  <si>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</si>
  <si>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</si>
  <si>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</si>
  <si>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</si>
  <si>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</si>
  <si>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</si>
  <si>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</si>
  <si>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</si>
  <si>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</si>
  <si>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</si>
  <si>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</si>
  <si>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</si>
  <si>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</si>
  <si>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</si>
  <si>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</si>
  <si>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</si>
  <si>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</si>
  <si>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</si>
  <si>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</si>
  <si>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</si>
  <si>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</si>
  <si>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</si>
  <si>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</si>
  <si>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</si>
  <si>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</si>
  <si>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</si>
  <si>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</si>
  <si>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</si>
  <si>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</si>
  <si>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</si>
  <si>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</si>
  <si>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</si>
  <si>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</si>
  <si>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</si>
  <si>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</si>
  <si>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</si>
  <si>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</si>
  <si>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</si>
  <si>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</si>
  <si>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</si>
  <si>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</si>
  <si>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</si>
  <si>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</si>
  <si>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</si>
  <si>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</si>
  <si>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</si>
  <si>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</si>
  <si>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</si>
  <si>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</si>
  <si>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</si>
  <si>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</si>
  <si>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</si>
  <si>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</si>
  <si>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</si>
  <si>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</si>
  <si>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</si>
  <si>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</si>
  <si>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</si>
  <si>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</si>
  <si>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</si>
  <si>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</si>
  <si>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</si>
  <si>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</si>
  <si>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</si>
  <si>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</si>
  <si>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</si>
  <si>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</si>
  <si>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</si>
  <si>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</si>
  <si>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</si>
  <si>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</si>
  <si>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</si>
  <si>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</si>
  <si>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</si>
  <si>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</si>
  <si>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</si>
  <si>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</si>
  <si>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</si>
  <si>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</si>
  <si>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</si>
  <si>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</si>
  <si>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</si>
  <si>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</si>
  <si>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</si>
  <si>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</si>
  <si>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</si>
  <si>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</si>
  <si>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</si>
  <si>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</si>
  <si>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</si>
  <si>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</si>
  <si>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</si>
  <si>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</si>
  <si>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</si>
  <si>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</si>
  <si>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</si>
  <si>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</si>
  <si>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</si>
  <si>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</si>
  <si>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</si>
  <si>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</si>
  <si>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</si>
  <si>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</si>
  <si>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</si>
  <si>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</si>
  <si>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</si>
  <si>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</si>
  <si>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</si>
  <si>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</si>
  <si>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</si>
  <si>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</si>
  <si>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</si>
  <si>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</si>
  <si>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</si>
  <si>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</si>
  <si>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</si>
  <si>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</si>
  <si>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</si>
  <si>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</si>
  <si>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</si>
  <si>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</si>
  <si>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</si>
  <si>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</si>
  <si>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</si>
  <si>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</si>
  <si>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</si>
  <si>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</si>
  <si>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</si>
  <si>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</si>
  <si>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</si>
  <si>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</si>
  <si>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</si>
  <si>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</si>
  <si>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</si>
  <si>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</si>
  <si>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</si>
  <si>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</si>
  <si>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</si>
  <si>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</si>
  <si>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</si>
  <si>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</si>
  <si>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</si>
  <si>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</si>
  <si>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</si>
  <si>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</si>
  <si>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</si>
  <si>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</si>
  <si>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</si>
  <si>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</si>
  <si>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</si>
  <si>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</si>
  <si>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</si>
  <si>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</si>
  <si>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</si>
  <si>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</si>
  <si>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</si>
  <si>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</si>
  <si>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</si>
  <si>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</si>
  <si>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</si>
  <si>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</si>
  <si>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</si>
  <si>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</si>
  <si>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</si>
  <si>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</si>
  <si>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</si>
  <si>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</si>
  <si>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</si>
  <si>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</si>
  <si>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</si>
  <si>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</si>
  <si>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</si>
  <si>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</si>
  <si>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</si>
  <si>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</si>
  <si>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</si>
  <si>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</si>
  <si>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</si>
  <si>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</si>
  <si>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</si>
  <si>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</si>
  <si>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</si>
  <si>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</si>
  <si>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</si>
  <si>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</si>
  <si>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</si>
  <si>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</si>
  <si>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</si>
  <si>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</si>
  <si>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</si>
  <si>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</si>
  <si>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</si>
  <si>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</si>
  <si>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</si>
  <si>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</si>
  <si>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</si>
  <si>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</si>
  <si>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</si>
  <si>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</si>
  <si>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</si>
  <si>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</si>
  <si>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</si>
  <si>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</si>
  <si>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</si>
  <si>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</si>
  <si>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</si>
  <si>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</si>
  <si>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</si>
  <si>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</si>
  <si>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</si>
  <si>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</si>
  <si>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</si>
  <si>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</si>
  <si>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</si>
  <si>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</si>
  <si>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</si>
  <si>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</si>
  <si>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</si>
  <si>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</si>
  <si>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</si>
  <si>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</si>
  <si>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</si>
  <si>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</si>
  <si>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</si>
  <si>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</si>
  <si>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</si>
  <si>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</si>
  <si>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</si>
  <si>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</si>
  <si>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</si>
  <si>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</si>
  <si>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</si>
  <si>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</si>
  <si>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</si>
  <si>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</si>
  <si>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</si>
  <si>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</si>
  <si>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</si>
  <si>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</si>
  <si>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</si>
  <si>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</si>
  <si>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</si>
  <si>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</si>
  <si>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</si>
  <si>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</si>
  <si>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</si>
  <si>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</si>
  <si>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</si>
  <si>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</si>
  <si>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</si>
  <si>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</si>
  <si>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</si>
  <si>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</si>
  <si>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</si>
  <si>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</si>
  <si>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</si>
  <si>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</si>
  <si>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</si>
  <si>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</si>
  <si>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</si>
  <si>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</si>
  <si>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</si>
  <si>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</si>
  <si>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</si>
  <si>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</si>
  <si>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</si>
  <si>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</si>
  <si>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</si>
  <si>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</si>
  <si>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</si>
  <si>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</si>
  <si>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</si>
  <si>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</si>
  <si>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</si>
  <si>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</si>
  <si>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</si>
  <si>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</si>
  <si>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</si>
  <si>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</si>
  <si>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</si>
  <si>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</si>
  <si>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</si>
  <si>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</si>
  <si>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</si>
  <si>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</si>
  <si>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</si>
  <si>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</si>
  <si>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</si>
  <si>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</si>
  <si>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</si>
  <si>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</si>
  <si>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</si>
  <si>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</si>
  <si>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</si>
  <si>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</si>
  <si>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</si>
  <si>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</si>
  <si>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</si>
  <si>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</si>
  <si>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</si>
  <si>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</si>
  <si>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</si>
  <si>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</si>
  <si>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</si>
  <si>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</si>
  <si>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</si>
  <si>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</si>
  <si>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</si>
  <si>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</si>
  <si>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</si>
  <si>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</si>
  <si>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</si>
  <si>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</si>
  <si>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</si>
  <si>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</si>
  <si>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</si>
  <si>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</si>
  <si>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</si>
  <si>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</si>
  <si>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</si>
  <si>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</si>
  <si>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</si>
  <si>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</si>
  <si>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</si>
  <si>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</si>
  <si>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</si>
  <si>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</si>
  <si>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</si>
  <si>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</si>
  <si>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</si>
  <si>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</si>
  <si>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</si>
  <si>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</si>
  <si>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</si>
  <si>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</si>
  <si>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</si>
  <si>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</si>
  <si>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</si>
  <si>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</si>
  <si>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</si>
  <si>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</si>
  <si>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</si>
  <si>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</si>
  <si>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</si>
  <si>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</si>
  <si>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</si>
  <si>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</si>
  <si>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</si>
  <si>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</si>
  <si>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</si>
  <si>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</si>
  <si>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</si>
  <si>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</si>
  <si>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</si>
  <si>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</si>
  <si>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</si>
  <si>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</si>
  <si>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</si>
  <si>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</si>
  <si>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</si>
  <si>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</si>
  <si>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</si>
  <si>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</si>
  <si>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</si>
  <si>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</si>
  <si>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</si>
  <si>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</si>
  <si>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</si>
  <si>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</si>
  <si>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</si>
  <si>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</si>
  <si>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</si>
  <si>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</si>
  <si>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</si>
  <si>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</si>
  <si>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</si>
  <si>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</si>
  <si>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</si>
  <si>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</si>
  <si>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</si>
  <si>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</si>
  <si>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</si>
  <si>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</si>
  <si>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</si>
  <si>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</si>
  <si>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</si>
  <si>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</si>
  <si>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</si>
  <si>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</si>
  <si>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</si>
  <si>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</si>
  <si>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</si>
  <si>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</si>
  <si>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</si>
  <si>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</si>
  <si>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</si>
  <si>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</si>
  <si>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</si>
  <si>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</si>
  <si>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</si>
  <si>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</si>
  <si>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</si>
  <si>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</si>
  <si>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</si>
  <si>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</si>
  <si>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</si>
  <si>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</si>
  <si>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</si>
  <si>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</si>
  <si>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</si>
  <si>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</si>
  <si>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</si>
  <si>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</si>
  <si>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</si>
  <si>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</si>
  <si>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</si>
  <si>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</si>
  <si>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</si>
  <si>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</si>
  <si>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</si>
  <si>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</si>
  <si>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</si>
  <si>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</si>
  <si>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</si>
  <si>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</si>
  <si>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</si>
  <si>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</si>
  <si>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</si>
  <si>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</si>
  <si>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</si>
  <si>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</si>
  <si>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</si>
  <si>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</si>
  <si>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</si>
  <si>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</si>
  <si>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</si>
  <si>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</si>
  <si>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</si>
  <si>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</si>
  <si>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</si>
  <si>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</si>
  <si>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</si>
  <si>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</si>
  <si>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</si>
  <si>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</si>
  <si>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</si>
  <si>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</si>
  <si>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</si>
  <si>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</si>
  <si>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</si>
  <si>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</si>
  <si>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</si>
  <si>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</si>
  <si>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</si>
  <si>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</si>
  <si>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</si>
  <si>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</si>
  <si>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</si>
  <si>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</si>
  <si>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</si>
  <si>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</si>
  <si>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</si>
  <si>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</si>
  <si>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</si>
  <si>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</si>
  <si>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</si>
  <si>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</si>
  <si>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</si>
  <si>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</si>
  <si>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</si>
  <si>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</si>
  <si>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</si>
  <si>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</si>
  <si>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</si>
  <si>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</si>
  <si>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</si>
  <si>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</si>
  <si>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</si>
  <si>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</si>
  <si>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</si>
  <si>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</si>
  <si>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</si>
  <si>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</si>
  <si>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</si>
  <si>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</si>
  <si>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</si>
  <si>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</si>
  <si>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</si>
  <si>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</si>
  <si>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</si>
  <si>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</si>
  <si>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</si>
  <si>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</si>
  <si>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</si>
  <si>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</si>
  <si>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</si>
  <si>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</si>
  <si>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</si>
  <si>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</si>
  <si>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</si>
  <si>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</si>
  <si>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</si>
  <si>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</si>
  <si>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</si>
  <si>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</si>
  <si>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</si>
  <si>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</si>
  <si>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</si>
  <si>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</si>
  <si>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</si>
  <si>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</si>
  <si>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</si>
  <si>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</si>
  <si>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</si>
  <si>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</si>
  <si>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</si>
  <si>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</si>
  <si>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</si>
  <si>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</si>
  <si>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</si>
  <si>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</si>
  <si>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</si>
  <si>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</si>
  <si>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</si>
  <si>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</si>
  <si>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</si>
  <si>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</si>
  <si>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</si>
  <si>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</si>
  <si>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</si>
  <si>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</si>
  <si>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</si>
  <si>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</si>
  <si>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</si>
  <si>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</si>
  <si>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</si>
  <si>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</si>
  <si>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</si>
  <si>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</si>
  <si>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</si>
  <si>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</si>
  <si>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</si>
  <si>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</si>
  <si>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</si>
  <si>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</si>
  <si>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</si>
  <si>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</si>
  <si>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</si>
  <si>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</si>
  <si>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</si>
  <si>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</si>
  <si>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</si>
  <si>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</si>
  <si>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</si>
  <si>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</si>
  <si>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</si>
  <si>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</si>
  <si>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</si>
  <si>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</si>
  <si>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</si>
  <si>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</si>
  <si>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</si>
  <si>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</si>
  <si>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</si>
  <si>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</si>
  <si>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</si>
  <si>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</si>
  <si>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</si>
  <si>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</si>
  <si>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</si>
  <si>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</si>
  <si>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</si>
  <si>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</si>
  <si>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</si>
  <si>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</si>
  <si>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</si>
  <si>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</si>
  <si>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</si>
  <si>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</si>
  <si>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</si>
  <si>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</si>
  <si>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</si>
  <si>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</si>
  <si>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</si>
  <si>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</si>
  <si>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</si>
  <si>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</si>
  <si>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</si>
  <si>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</si>
  <si>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</si>
  <si>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</si>
  <si>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</si>
  <si>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</si>
  <si>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</si>
  <si>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</si>
  <si>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</si>
  <si>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</si>
  <si>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</si>
  <si>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</si>
  <si>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</si>
  <si>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</si>
  <si>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</si>
  <si>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</si>
  <si>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</si>
  <si>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</si>
  <si>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</si>
  <si>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</si>
  <si>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</si>
  <si>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</si>
  <si>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</si>
  <si>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</si>
  <si>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</si>
  <si>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</si>
  <si>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</si>
  <si>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</si>
  <si>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</si>
  <si>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</si>
  <si>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</si>
  <si>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</si>
  <si>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</si>
  <si>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</si>
  <si>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</si>
  <si>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</si>
  <si>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</si>
  <si>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</si>
  <si>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</si>
  <si>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</si>
  <si>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</si>
  <si>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</si>
  <si>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</si>
  <si>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</si>
  <si>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</si>
  <si>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</si>
  <si>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</si>
  <si>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</si>
  <si>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</si>
  <si>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</si>
  <si>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</si>
  <si>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</si>
  <si>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</si>
  <si>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</si>
  <si>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</si>
  <si>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</si>
  <si>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</si>
  <si>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</si>
  <si>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</si>
  <si>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</si>
  <si>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</si>
  <si>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</si>
  <si>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</si>
  <si>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</si>
  <si>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</si>
  <si>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</si>
  <si>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</si>
  <si>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</si>
  <si>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</si>
  <si>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</si>
  <si>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</si>
  <si>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</si>
  <si>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</si>
  <si>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</si>
  <si>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</si>
  <si>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</si>
  <si>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</si>
  <si>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</si>
  <si>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</si>
  <si>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</si>
  <si>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</si>
  <si>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</si>
  <si>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</si>
  <si>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</si>
  <si>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</si>
  <si>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</si>
  <si>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</si>
  <si>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</si>
  <si>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</si>
  <si>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</si>
  <si>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</si>
  <si>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</si>
  <si>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</si>
  <si>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</si>
  <si>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</si>
  <si>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</si>
  <si>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</si>
  <si>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</si>
  <si>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</si>
  <si>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</si>
  <si>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</si>
  <si>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</si>
  <si>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</si>
  <si>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</si>
  <si>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</si>
  <si>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</si>
  <si>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</si>
  <si>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</si>
  <si>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</si>
  <si>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</si>
  <si>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</si>
  <si>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</si>
  <si>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</si>
  <si>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</si>
  <si>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</si>
  <si>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</si>
  <si>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</si>
  <si>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</si>
  <si>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</si>
  <si>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</si>
  <si>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</si>
  <si>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</si>
  <si>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</si>
  <si>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</si>
  <si>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</si>
  <si>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</si>
  <si>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</si>
  <si>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</si>
  <si>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</si>
  <si>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</si>
  <si>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</si>
  <si>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</si>
  <si>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</si>
  <si>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</si>
  <si>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</si>
  <si>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</si>
  <si>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</si>
  <si>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</si>
  <si>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</si>
  <si>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</si>
  <si>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</si>
  <si>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</si>
  <si>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</si>
  <si>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</si>
  <si>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</si>
  <si>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</si>
  <si>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</si>
  <si>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</si>
  <si>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</si>
  <si>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</si>
  <si>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</si>
  <si>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</si>
  <si>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</si>
  <si>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</si>
  <si>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</si>
  <si>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</si>
  <si>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</si>
  <si>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</si>
  <si>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</si>
  <si>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</si>
  <si>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</si>
  <si>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</si>
  <si>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</si>
  <si>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</si>
  <si>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</si>
  <si>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</si>
  <si>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</si>
  <si>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</si>
  <si>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</si>
  <si>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</si>
  <si>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</si>
  <si>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</si>
  <si>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</si>
  <si>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</si>
  <si>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</si>
  <si>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</si>
  <si>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</si>
  <si>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</si>
  <si>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</si>
  <si>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</si>
  <si>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</si>
  <si>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</si>
  <si>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</si>
  <si>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</si>
  <si>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</si>
  <si>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</si>
  <si>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</si>
  <si>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</si>
  <si>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</si>
  <si>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</si>
  <si>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</si>
  <si>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</si>
  <si>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</si>
  <si>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</si>
  <si>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</si>
  <si>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</si>
  <si>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</si>
  <si>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</si>
  <si>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</si>
  <si>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</si>
  <si>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</si>
  <si>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</si>
  <si>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</si>
  <si>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</si>
  <si>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</si>
  <si>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</si>
  <si>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</si>
  <si>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</si>
  <si>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</si>
  <si>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</si>
  <si>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</si>
  <si>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</si>
  <si>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</si>
  <si>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</si>
  <si>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</si>
  <si>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</si>
  <si>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</si>
  <si>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</si>
  <si>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</si>
  <si>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</si>
  <si>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</si>
  <si>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</si>
  <si>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</si>
  <si>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</si>
  <si>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</si>
  <si>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</si>
  <si>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</si>
  <si>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</si>
  <si>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</si>
  <si>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</si>
  <si>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</si>
  <si>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</si>
  <si>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</si>
  <si>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</si>
  <si>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</si>
  <si>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</si>
  <si>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</si>
  <si>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</si>
  <si>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</si>
  <si>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</si>
  <si>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</si>
  <si>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</si>
  <si>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</si>
  <si>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</si>
  <si>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</si>
  <si>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</si>
  <si>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</si>
  <si>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</si>
  <si>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</si>
  <si>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</si>
  <si>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</si>
  <si>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</si>
  <si>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</si>
  <si>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</si>
  <si>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</si>
  <si>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</si>
  <si>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</si>
  <si>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</si>
  <si>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</si>
  <si>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</si>
  <si>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</si>
  <si>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</si>
  <si>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</si>
  <si>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</si>
  <si>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</si>
  <si>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</si>
  <si>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</si>
  <si>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</si>
  <si>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</si>
  <si>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</si>
  <si>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</si>
  <si>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</si>
  <si>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</si>
  <si>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</si>
  <si>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</si>
  <si>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</si>
  <si>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</si>
  <si>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</si>
  <si>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</si>
  <si>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</si>
  <si>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</si>
  <si>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</si>
  <si>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</si>
  <si>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</si>
  <si>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</si>
  <si>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</si>
  <si>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</si>
  <si>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</si>
  <si>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</si>
  <si>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</si>
  <si>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</si>
  <si>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</si>
  <si>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</si>
  <si>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</si>
  <si>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</si>
  <si>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</si>
  <si>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</si>
  <si>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</si>
  <si>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</si>
  <si>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</si>
  <si>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</si>
  <si>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</si>
  <si>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</si>
  <si>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</si>
  <si>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</si>
  <si>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</si>
  <si>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</si>
  <si>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</si>
  <si>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</si>
  <si>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</si>
  <si>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</si>
  <si>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</si>
  <si>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</si>
  <si>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</si>
  <si>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</si>
  <si>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</si>
  <si>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</si>
  <si>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</si>
  <si>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</si>
  <si>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</si>
  <si>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</si>
  <si>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</si>
  <si>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</si>
  <si>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</si>
  <si>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</si>
  <si>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</si>
  <si>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</si>
  <si>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</si>
  <si>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</si>
  <si>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</si>
  <si>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</si>
  <si>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</si>
  <si>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</si>
  <si>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</si>
  <si>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</si>
  <si>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</si>
  <si>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</si>
  <si>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</si>
  <si>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</si>
  <si>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</si>
  <si>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</si>
  <si>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</si>
  <si>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</si>
  <si>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</si>
  <si>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</si>
  <si>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</si>
  <si>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</si>
  <si>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</si>
  <si>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</si>
  <si>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</si>
  <si>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</si>
  <si>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</si>
  <si>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</si>
  <si>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</si>
  <si>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</si>
  <si>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</si>
  <si>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</si>
  <si>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</si>
  <si>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</si>
  <si>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</si>
  <si>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</si>
  <si>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</si>
  <si>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</si>
  <si>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</si>
  <si>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</si>
  <si>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</si>
  <si>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</si>
  <si>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</si>
  <si>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</si>
  <si>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</si>
  <si>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</si>
  <si>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</si>
  <si>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</si>
  <si>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</si>
  <si>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</si>
  <si>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</si>
  <si>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</si>
  <si>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</si>
  <si>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</si>
  <si>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</si>
  <si>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</si>
  <si>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</si>
  <si>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</si>
  <si>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</si>
  <si>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</si>
  <si>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</si>
  <si>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</si>
  <si>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</si>
  <si>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</si>
  <si>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</si>
  <si>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</si>
  <si>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</si>
  <si>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</si>
  <si>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</si>
  <si>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</si>
  <si>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</si>
  <si>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</si>
  <si>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</si>
  <si>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</si>
  <si>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</si>
  <si>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</si>
  <si>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</si>
  <si>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</si>
  <si>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</si>
  <si>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</si>
  <si>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</si>
  <si>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</si>
  <si>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</si>
  <si>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</si>
  <si>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</si>
  <si>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</si>
  <si>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</si>
  <si>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</si>
  <si>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</si>
  <si>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</si>
  <si>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</si>
  <si>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</si>
  <si>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</si>
  <si>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</si>
  <si>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</si>
  <si>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</si>
  <si>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</si>
  <si>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</si>
  <si>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</si>
  <si>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</si>
  <si>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</si>
  <si>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</si>
  <si>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</si>
  <si>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</si>
  <si>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</si>
  <si>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</si>
  <si>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</si>
  <si>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</si>
  <si>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</si>
  <si>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</si>
  <si>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</si>
  <si>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</si>
  <si>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</si>
  <si>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</si>
  <si>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</si>
  <si>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</si>
  <si>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</si>
  <si>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</si>
  <si>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</si>
  <si>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</si>
  <si>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</si>
  <si>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</si>
  <si>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</si>
  <si>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</si>
  <si>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</si>
  <si>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</si>
  <si>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</si>
  <si>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</si>
  <si>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</si>
  <si>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</si>
  <si>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</si>
  <si>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</si>
  <si>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</si>
  <si>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</si>
  <si>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</si>
  <si>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</si>
  <si>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</si>
  <si>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</si>
  <si>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</si>
  <si>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</si>
  <si>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</si>
  <si>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</si>
  <si>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</si>
  <si>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</si>
  <si>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</si>
  <si>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</si>
  <si>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</si>
  <si>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</si>
  <si>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</si>
  <si>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</si>
  <si>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</si>
  <si>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</si>
  <si>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</si>
  <si>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</si>
  <si>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</si>
  <si>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</si>
  <si>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</si>
  <si>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</si>
  <si>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</si>
  <si>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</si>
  <si>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</si>
  <si>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</si>
  <si>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</si>
  <si>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</si>
  <si>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</si>
  <si>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</si>
  <si>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</si>
  <si>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</si>
  <si>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</si>
  <si>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</si>
  <si>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</si>
  <si>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</si>
  <si>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</si>
  <si>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</si>
  <si>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</si>
  <si>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</si>
  <si>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</si>
  <si>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</si>
  <si>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</si>
  <si>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</si>
  <si>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</si>
  <si>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</si>
  <si>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</si>
  <si>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</si>
  <si>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</si>
  <si>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</si>
  <si>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</si>
  <si>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</si>
  <si>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</si>
  <si>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</si>
  <si>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</si>
  <si>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</si>
  <si>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</si>
  <si>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</si>
  <si>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</si>
  <si>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</si>
  <si>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</si>
  <si>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</si>
  <si>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</si>
  <si>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</si>
  <si>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</si>
  <si>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</si>
  <si>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</si>
  <si>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</si>
  <si>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</si>
  <si>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</si>
  <si>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</si>
  <si>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</si>
  <si>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</si>
  <si>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</si>
  <si>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</si>
  <si>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</si>
  <si>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</si>
  <si>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</si>
  <si>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</si>
  <si>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</si>
  <si>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</si>
  <si>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</si>
  <si>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</si>
  <si>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</si>
  <si>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</si>
  <si>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</si>
  <si>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</si>
  <si>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</si>
  <si>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</si>
  <si>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</si>
  <si>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</si>
  <si>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</si>
  <si>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</si>
  <si>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</si>
  <si>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</si>
  <si>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</si>
  <si>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</si>
  <si>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</si>
  <si>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</si>
  <si>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</si>
  <si>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</si>
  <si>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</si>
  <si>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</si>
  <si>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</si>
  <si>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</si>
  <si>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</si>
  <si>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</si>
  <si>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</si>
  <si>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</si>
  <si>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</si>
  <si>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</si>
  <si>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</si>
  <si>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</si>
  <si>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</si>
  <si>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</si>
  <si>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</si>
  <si>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</si>
  <si>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</si>
  <si>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</si>
  <si>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</si>
  <si>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</si>
  <si>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</si>
  <si>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</si>
  <si>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</si>
  <si>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</si>
  <si>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</si>
  <si>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</si>
  <si>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</si>
  <si>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</si>
  <si>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</si>
  <si>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</si>
  <si>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</si>
  <si>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</si>
  <si>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</si>
  <si>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</si>
  <si>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</si>
  <si>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</si>
  <si>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</si>
  <si>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</si>
  <si>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</si>
  <si>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</si>
  <si>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</si>
  <si>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</si>
  <si>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</si>
  <si>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</si>
  <si>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</si>
  <si>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</si>
  <si>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</si>
  <si>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</si>
  <si>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</si>
  <si>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</si>
  <si>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</si>
  <si>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</si>
  <si>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</si>
  <si>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</si>
  <si>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</si>
  <si>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</si>
  <si>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</si>
  <si>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</si>
  <si>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</si>
  <si>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</si>
  <si>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</si>
  <si>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</si>
  <si>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</si>
  <si>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</si>
  <si>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</si>
  <si>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</si>
  <si>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</si>
  <si>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</si>
  <si>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</si>
  <si>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</si>
  <si>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</si>
  <si>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</si>
  <si>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</si>
  <si>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</si>
  <si>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</si>
  <si>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</si>
  <si>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</si>
  <si>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</si>
  <si>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</si>
  <si>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</si>
  <si>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</si>
  <si>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</si>
  <si>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</si>
  <si>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</si>
  <si>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</si>
  <si>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</si>
  <si>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</si>
  <si>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</si>
  <si>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</si>
  <si>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</si>
  <si>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</si>
  <si>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</si>
  <si>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</si>
  <si>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</si>
  <si>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</si>
  <si>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</si>
  <si>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</si>
  <si>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</si>
  <si>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</si>
  <si>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</si>
  <si>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</si>
  <si>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</si>
  <si>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</si>
  <si>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</si>
  <si>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</si>
  <si>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</si>
  <si>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</si>
  <si>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</si>
  <si>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</si>
  <si>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</si>
  <si>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</si>
  <si>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</si>
  <si>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</si>
  <si>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</si>
  <si>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</si>
  <si>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</si>
  <si>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</si>
  <si>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</si>
  <si>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</si>
  <si>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</si>
  <si>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</si>
  <si>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</si>
  <si>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</si>
  <si>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</si>
  <si>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</si>
  <si>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</si>
  <si>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</si>
  <si>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</si>
  <si>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</si>
  <si>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</si>
  <si>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</si>
  <si>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</si>
  <si>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</si>
  <si>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</si>
  <si>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</si>
  <si>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</si>
  <si>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</si>
  <si>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</si>
  <si>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</si>
  <si>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</si>
  <si>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</si>
  <si>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</si>
  <si>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</si>
  <si>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</si>
  <si>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</si>
  <si>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</si>
  <si>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</si>
  <si>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</si>
  <si>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</si>
  <si>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</si>
  <si>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</si>
  <si>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</si>
  <si>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</si>
  <si>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</si>
  <si>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</si>
  <si>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</si>
  <si>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</si>
  <si>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</si>
  <si>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</si>
  <si>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</si>
  <si>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</si>
  <si>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</si>
  <si>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</si>
  <si>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</si>
  <si>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</si>
  <si>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</si>
  <si>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</si>
  <si>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</si>
  <si>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</si>
  <si>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</si>
  <si>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</si>
  <si>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</si>
  <si>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</si>
  <si>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</si>
  <si>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</si>
  <si>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</si>
  <si>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</si>
  <si>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</si>
  <si>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</si>
  <si>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</si>
  <si>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</si>
  <si>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</si>
  <si>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</si>
  <si>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</si>
  <si>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</si>
  <si>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</si>
  <si>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</si>
  <si>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</si>
  <si>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</si>
  <si>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</si>
  <si>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</si>
  <si>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</si>
  <si>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</si>
  <si>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</si>
  <si>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</si>
  <si>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</si>
  <si>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</si>
  <si>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</si>
  <si>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</si>
  <si>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</si>
  <si>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</si>
  <si>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</si>
  <si>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</si>
  <si>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</si>
  <si>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</si>
  <si>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</si>
  <si>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</si>
  <si>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</si>
  <si>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</si>
  <si>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</si>
  <si>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</si>
  <si>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</si>
  <si>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</si>
  <si>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</si>
  <si>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</si>
  <si>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</si>
  <si>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</si>
  <si>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</si>
  <si>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</si>
  <si>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</si>
  <si>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</si>
  <si>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</si>
  <si>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</si>
  <si>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</si>
  <si>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</si>
  <si>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</si>
  <si>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</si>
  <si>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</si>
  <si>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</si>
  <si>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</si>
  <si>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</si>
  <si>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</si>
  <si>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</si>
  <si>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</si>
  <si>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</si>
  <si>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</si>
  <si>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</si>
  <si>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</si>
  <si>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</si>
  <si>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</si>
  <si>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</si>
  <si>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</si>
  <si>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</si>
  <si>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</si>
  <si>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</si>
  <si>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</si>
  <si>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</si>
  <si>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</si>
  <si>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</si>
  <si>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</si>
  <si>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</si>
  <si>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</si>
  <si>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</si>
  <si>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</si>
  <si>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</si>
  <si>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</si>
  <si>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</si>
  <si>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</si>
  <si>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</si>
  <si>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</si>
  <si>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</si>
  <si>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</si>
  <si>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</si>
  <si>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</si>
  <si>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</si>
  <si>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</si>
  <si>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</si>
  <si>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</si>
  <si>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</si>
  <si>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</si>
  <si>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</si>
  <si>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</si>
  <si>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</si>
  <si>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</si>
  <si>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</si>
  <si>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</si>
  <si>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</si>
  <si>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</si>
  <si>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</si>
  <si>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</si>
  <si>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</si>
  <si>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</si>
  <si>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</si>
  <si>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</si>
  <si>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</si>
  <si>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</si>
  <si>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</si>
  <si>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</si>
  <si>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</si>
  <si>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</si>
  <si>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</si>
  <si>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</si>
  <si>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</si>
  <si>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</si>
  <si>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</si>
  <si>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</si>
  <si>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</si>
  <si>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</si>
  <si>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</si>
  <si>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</si>
  <si>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</si>
  <si>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</si>
  <si>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</si>
  <si>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</si>
  <si>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</si>
  <si>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</si>
  <si>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</si>
  <si>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</si>
  <si>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</si>
  <si>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</si>
  <si>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</si>
  <si>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</si>
  <si>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</si>
  <si>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</si>
  <si>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</si>
  <si>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</si>
  <si>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</si>
  <si>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</si>
  <si>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</si>
  <si>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</si>
  <si>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</si>
  <si>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</si>
  <si>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</si>
  <si>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</si>
  <si>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</si>
  <si>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</si>
  <si>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</si>
  <si>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</si>
  <si>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</si>
  <si>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</si>
  <si>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</si>
  <si>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</si>
  <si>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</si>
  <si>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</si>
  <si>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</si>
  <si>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</si>
  <si>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</si>
  <si>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</si>
  <si>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</si>
  <si>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</si>
  <si>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</si>
  <si>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</si>
  <si>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</si>
  <si>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</si>
  <si>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</si>
  <si>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</si>
  <si>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</si>
  <si>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</si>
  <si>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</si>
  <si>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</si>
  <si>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</si>
  <si>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</si>
  <si>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</si>
  <si>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</si>
  <si>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</si>
  <si>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</si>
  <si>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</si>
  <si>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</si>
  <si>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</si>
  <si>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</si>
  <si>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</si>
  <si>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</si>
  <si>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</si>
  <si>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</si>
  <si>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</si>
  <si>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</si>
  <si>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</si>
  <si>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</si>
  <si>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</si>
  <si>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</si>
  <si>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</si>
  <si>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</si>
  <si>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</si>
  <si>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</si>
  <si>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</si>
  <si>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</si>
  <si>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</si>
  <si>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</si>
  <si>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</si>
  <si>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</si>
  <si>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</si>
  <si>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</si>
  <si>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</si>
  <si>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</si>
  <si>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</si>
  <si>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</si>
  <si>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</si>
  <si>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</si>
  <si>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</si>
  <si>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</si>
  <si>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</si>
  <si>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</si>
  <si>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</si>
  <si>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</si>
  <si>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</si>
  <si>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</si>
  <si>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</si>
  <si>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</si>
  <si>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</si>
  <si>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</si>
  <si>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</si>
  <si>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</si>
  <si>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</si>
  <si>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</si>
  <si>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</si>
  <si>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</si>
  <si>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</si>
  <si>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</si>
  <si>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</si>
  <si>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</si>
  <si>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</si>
  <si>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</si>
  <si>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</si>
  <si>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</si>
  <si>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</si>
  <si>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</si>
  <si>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</si>
  <si>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</si>
  <si>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</si>
  <si>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</si>
  <si>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</si>
  <si>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</si>
  <si>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</si>
  <si>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</si>
  <si>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</si>
  <si>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</si>
  <si>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</si>
  <si>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</si>
  <si>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</si>
  <si>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</si>
  <si>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</si>
  <si>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</si>
  <si>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</si>
  <si>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</si>
  <si>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</si>
  <si>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</si>
  <si>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</si>
  <si>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</si>
  <si>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</si>
  <si>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</si>
  <si>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</si>
  <si>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</si>
  <si>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</si>
  <si>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</si>
  <si>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</si>
  <si>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</si>
  <si>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</si>
  <si>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</si>
  <si>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</si>
  <si>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</si>
  <si>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</si>
  <si>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</si>
  <si>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</si>
  <si>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</si>
  <si>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</si>
  <si>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</si>
  <si>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</si>
  <si>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</si>
  <si>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</si>
  <si>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</si>
  <si>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</si>
  <si>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</si>
  <si>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</si>
  <si>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</si>
  <si>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</si>
  <si>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</si>
  <si>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</si>
  <si>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</si>
  <si>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</si>
  <si>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</si>
  <si>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</si>
  <si>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</si>
  <si>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</si>
  <si>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</si>
  <si>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</si>
  <si>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</si>
  <si>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</si>
  <si>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</si>
  <si>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</si>
  <si>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</si>
  <si>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</si>
  <si>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</si>
  <si>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</si>
  <si>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</si>
  <si>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</si>
  <si>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</si>
  <si>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</si>
  <si>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</si>
  <si>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</si>
  <si>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</si>
  <si>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</si>
  <si>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</si>
  <si>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</si>
  <si>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</si>
  <si>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</si>
  <si>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</si>
  <si>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</si>
  <si>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</si>
  <si>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</si>
  <si>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</si>
  <si>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</si>
  <si>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</si>
  <si>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</si>
  <si>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</si>
  <si>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</si>
  <si>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</si>
  <si>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</si>
  <si>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</si>
  <si>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</si>
  <si>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</si>
  <si>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</si>
  <si>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</si>
  <si>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</si>
  <si>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</si>
  <si>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</si>
  <si>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</si>
  <si>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</si>
  <si>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</si>
  <si>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</si>
  <si>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</si>
  <si>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</si>
  <si>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</si>
  <si>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</si>
  <si>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</si>
  <si>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</si>
  <si>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</si>
  <si>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</si>
  <si>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</si>
  <si>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</si>
  <si>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</si>
  <si>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</si>
  <si>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</si>
  <si>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</si>
  <si>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</si>
  <si>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</si>
  <si>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</si>
  <si>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</si>
  <si>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</si>
  <si>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</si>
  <si>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</si>
  <si>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</si>
  <si>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</si>
  <si>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</si>
  <si>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</si>
  <si>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</si>
  <si>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</si>
  <si>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</si>
  <si>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</si>
  <si>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</si>
  <si>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</si>
  <si>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</si>
  <si>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</si>
  <si>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</si>
  <si>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</si>
  <si>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</si>
  <si>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</si>
  <si>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</si>
  <si>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</si>
  <si>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</si>
  <si>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</si>
  <si>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</si>
  <si>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</si>
  <si>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</si>
  <si>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</si>
  <si>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</si>
  <si>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</si>
  <si>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</si>
  <si>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</si>
  <si>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</si>
  <si>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</si>
  <si>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</si>
  <si>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</si>
  <si>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</si>
  <si>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</si>
  <si>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</si>
  <si>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</si>
  <si>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</si>
  <si>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</si>
  <si>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</si>
  <si>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</si>
  <si>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</si>
  <si>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</si>
  <si>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</si>
  <si>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</si>
  <si>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</si>
  <si>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</si>
  <si>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</si>
  <si>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</si>
  <si>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</si>
  <si>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</si>
  <si>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</si>
  <si>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</si>
  <si>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</si>
  <si>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</si>
  <si>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</si>
  <si>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</si>
  <si>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</si>
  <si>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</si>
  <si>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</si>
  <si>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</si>
  <si>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</si>
  <si>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</si>
  <si>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</si>
  <si>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</si>
  <si>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</si>
  <si>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</si>
  <si>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</si>
  <si>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</si>
  <si>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</si>
  <si>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</si>
  <si>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</si>
  <si>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</si>
  <si>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</si>
  <si>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</si>
  <si>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</si>
  <si>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</si>
  <si>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</si>
  <si>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</si>
  <si>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</si>
  <si>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</si>
  <si>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</si>
  <si>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</si>
  <si>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</si>
  <si>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</si>
  <si>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</si>
  <si>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</si>
  <si>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</si>
  <si>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</si>
  <si>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</si>
  <si>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</si>
  <si>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</si>
  <si>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</si>
  <si>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</si>
  <si>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</si>
  <si>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</si>
  <si>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</si>
  <si>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</si>
  <si>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</si>
  <si>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</si>
  <si>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</si>
  <si>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</si>
  <si>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</si>
  <si>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</si>
  <si>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</si>
  <si>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</si>
  <si>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</si>
  <si>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</si>
  <si>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</si>
  <si>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</si>
  <si>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</si>
  <si>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</si>
  <si>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</si>
  <si>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</si>
  <si>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</si>
  <si>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</si>
  <si>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</si>
  <si>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</si>
  <si>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</si>
  <si>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</si>
  <si>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</si>
  <si>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</si>
  <si>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</si>
  <si>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</si>
  <si>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</si>
  <si>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</si>
  <si>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</si>
  <si>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</si>
  <si>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</si>
  <si>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</si>
  <si>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</si>
  <si>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</si>
  <si>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</si>
  <si>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</si>
  <si>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</si>
  <si>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</si>
  <si>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</si>
  <si>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</si>
  <si>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</si>
  <si>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</si>
  <si>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</si>
  <si>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</si>
  <si>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</si>
  <si>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</si>
  <si>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</si>
  <si>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</si>
  <si>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</si>
  <si>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</si>
  <si>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</si>
  <si>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</si>
  <si>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</si>
  <si>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</si>
  <si>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</si>
  <si>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</si>
  <si>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</si>
  <si>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</si>
  <si>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</si>
  <si>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</si>
  <si>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</si>
  <si>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</si>
  <si>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</si>
  <si>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</si>
  <si>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</si>
  <si>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</si>
  <si>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</si>
  <si>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</si>
  <si>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</si>
  <si>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</si>
  <si>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</si>
  <si>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</si>
  <si>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</si>
  <si>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</si>
  <si>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</si>
  <si>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</si>
  <si>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</si>
  <si>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</si>
  <si>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</si>
  <si>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</si>
  <si>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</si>
  <si>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</si>
  <si>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</si>
  <si>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</si>
  <si>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</si>
  <si>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</si>
  <si>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</si>
  <si>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</si>
  <si>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</si>
  <si>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</si>
  <si>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</si>
  <si>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</si>
  <si>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</si>
  <si>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</si>
  <si>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</si>
  <si>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</si>
  <si>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</si>
  <si>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</si>
  <si>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</si>
  <si>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</si>
  <si>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</si>
  <si>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</si>
  <si>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</si>
  <si>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</si>
  <si>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</si>
  <si>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</si>
  <si>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</si>
  <si>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</si>
  <si>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</si>
  <si>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</si>
  <si>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</si>
  <si>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</si>
  <si>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</si>
  <si>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</si>
  <si>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</si>
  <si>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</si>
  <si>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</si>
  <si>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</si>
  <si>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</si>
  <si>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</si>
  <si>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</si>
  <si>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</si>
  <si>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</si>
  <si>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</si>
  <si>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</si>
  <si>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</si>
  <si>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</si>
  <si>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</si>
  <si>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</si>
  <si>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</si>
  <si>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</si>
  <si>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</si>
  <si>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</si>
  <si>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</si>
  <si>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</si>
  <si>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</si>
  <si>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</si>
  <si>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</si>
  <si>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</si>
  <si>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</si>
  <si>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</si>
  <si>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</si>
  <si>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</si>
  <si>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</si>
  <si>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</si>
  <si>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</si>
  <si>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</si>
  <si>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</si>
  <si>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</si>
  <si>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</si>
  <si>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</si>
  <si>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</si>
  <si>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</si>
  <si>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</si>
  <si>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</si>
  <si>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</si>
  <si>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</si>
  <si>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</si>
  <si>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</si>
  <si>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</si>
  <si>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</si>
  <si>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</si>
  <si>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</si>
  <si>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</si>
  <si>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</si>
  <si>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</si>
  <si>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</si>
  <si>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</si>
  <si>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</si>
  <si>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</si>
  <si>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</si>
  <si>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</si>
  <si>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</si>
  <si>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</si>
  <si>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</si>
  <si>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</si>
  <si>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</si>
  <si>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</si>
  <si>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</si>
  <si>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</si>
  <si>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</si>
  <si>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</si>
  <si>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</si>
  <si>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</si>
  <si>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</si>
  <si>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</si>
  <si>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</si>
  <si>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</si>
  <si>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</si>
  <si>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</si>
  <si>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</si>
  <si>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</si>
  <si>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</si>
  <si>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</si>
  <si>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</si>
  <si>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</si>
  <si>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</si>
  <si>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</si>
  <si>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</si>
  <si>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</si>
  <si>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</si>
  <si>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</si>
  <si>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</si>
  <si>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</si>
  <si>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</si>
  <si>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</si>
  <si>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</si>
  <si>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</si>
  <si>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</si>
  <si>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</si>
  <si>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</si>
  <si>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</si>
  <si>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</si>
  <si>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</si>
  <si>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</si>
  <si>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</si>
  <si>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</si>
  <si>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</si>
  <si>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</si>
  <si>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</si>
  <si>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</si>
  <si>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</si>
  <si>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</si>
  <si>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</si>
  <si>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</si>
  <si>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</si>
  <si>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</si>
  <si>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</si>
  <si>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</si>
  <si>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</si>
  <si>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</si>
  <si>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</si>
  <si>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</si>
  <si>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</si>
  <si>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</si>
  <si>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</si>
  <si>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</si>
  <si>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</si>
  <si>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</si>
  <si>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</si>
  <si>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</si>
  <si>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</si>
  <si>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</si>
  <si>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</si>
  <si>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</si>
  <si>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</si>
  <si>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</si>
  <si>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</si>
  <si>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</si>
  <si>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</si>
  <si>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</si>
  <si>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</si>
  <si>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</si>
  <si>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</si>
  <si>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</si>
  <si>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</si>
  <si>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</si>
  <si>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</si>
  <si>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</si>
  <si>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</si>
  <si>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</si>
  <si>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</si>
  <si>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</si>
  <si>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</si>
  <si>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</si>
  <si>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</si>
  <si>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</si>
  <si>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</si>
  <si>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</si>
  <si>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</si>
  <si>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</si>
  <si>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</si>
  <si>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</si>
  <si>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</si>
  <si>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</si>
  <si>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</si>
  <si>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</si>
  <si>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</si>
  <si>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</si>
  <si>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</si>
  <si>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</si>
  <si>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</si>
  <si>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</si>
  <si>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</si>
  <si>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</si>
  <si>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</si>
  <si>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</si>
  <si>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</si>
  <si>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</si>
  <si>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</si>
  <si>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</si>
  <si>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</si>
  <si>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</si>
  <si>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</si>
  <si>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</si>
  <si>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</si>
  <si>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</si>
  <si>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</si>
  <si>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</si>
  <si>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</si>
  <si>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</si>
  <si>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</si>
  <si>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</si>
  <si>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</si>
  <si>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</si>
  <si>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</si>
  <si>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</si>
  <si>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</si>
  <si>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</si>
  <si>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</si>
  <si>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</si>
  <si>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</si>
  <si>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</si>
  <si>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</si>
  <si>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</si>
  <si>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</si>
  <si>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</si>
  <si>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</si>
  <si>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</si>
  <si>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</si>
  <si>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</si>
  <si>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</si>
  <si>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</si>
  <si>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</si>
  <si>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</si>
  <si>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</si>
  <si>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</si>
  <si>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</si>
  <si>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</si>
  <si>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</si>
  <si>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</si>
  <si>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</si>
  <si>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</si>
  <si>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</si>
  <si>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</si>
  <si>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</si>
  <si>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</si>
  <si>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</si>
  <si>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</si>
  <si>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</si>
  <si>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</si>
  <si>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</si>
  <si>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</si>
  <si>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</si>
  <si>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</si>
  <si>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</si>
  <si>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</si>
  <si>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</si>
  <si>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</si>
  <si>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</si>
  <si>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</si>
  <si>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</si>
  <si>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</si>
  <si>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</si>
  <si>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</si>
  <si>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</si>
  <si>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</si>
  <si>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</si>
  <si>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</si>
  <si>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</si>
  <si>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</si>
  <si>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</si>
  <si>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</si>
  <si>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</si>
  <si>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</si>
  <si>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</si>
  <si>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</si>
  <si>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</si>
  <si>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</si>
  <si>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</si>
  <si>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</si>
  <si>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</si>
  <si>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</si>
  <si>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</si>
  <si>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</si>
  <si>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</si>
  <si>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</si>
  <si>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</si>
  <si>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</si>
  <si>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</si>
  <si>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</si>
  <si>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</si>
  <si>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</si>
  <si>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</si>
  <si>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</si>
  <si>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</si>
  <si>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</si>
  <si>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</si>
  <si>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</si>
  <si>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</si>
  <si>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</si>
  <si>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</si>
  <si>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</si>
  <si>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</si>
  <si>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</si>
  <si>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</si>
  <si>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</si>
  <si>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</si>
  <si>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</si>
  <si>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</si>
  <si>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</si>
  <si>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</si>
  <si>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</si>
  <si>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</si>
  <si>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</si>
  <si>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</si>
  <si>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</si>
  <si>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</si>
  <si>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</si>
  <si>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</si>
  <si>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</si>
  <si>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</si>
  <si>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</si>
  <si>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</si>
  <si>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</si>
  <si>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</si>
  <si>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</si>
  <si>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</si>
  <si>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</si>
  <si>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</si>
  <si>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</si>
  <si>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</si>
  <si>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</si>
  <si>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</si>
  <si>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</si>
  <si>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</si>
  <si>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</si>
  <si>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</si>
  <si>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</si>
  <si>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</si>
  <si>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</si>
  <si>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</si>
  <si>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</si>
  <si>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</si>
  <si>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</si>
  <si>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</si>
  <si>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</si>
  <si>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</si>
  <si>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</si>
  <si>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</si>
  <si>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</si>
  <si>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</si>
  <si>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</si>
  <si>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</si>
  <si>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</si>
  <si>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</si>
  <si>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</si>
  <si>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</si>
  <si>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</si>
  <si>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</si>
  <si>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</si>
  <si>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</si>
  <si>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</si>
  <si>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</si>
  <si>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</si>
  <si>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</si>
  <si>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</si>
  <si>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</si>
  <si>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</si>
  <si>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</si>
  <si>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</si>
  <si>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</si>
  <si>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</si>
  <si>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</si>
  <si>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</si>
  <si>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</si>
  <si>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</si>
  <si>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</si>
  <si>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</si>
  <si>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</si>
  <si>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</si>
  <si>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</si>
  <si>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</si>
  <si>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</si>
  <si>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</si>
  <si>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</si>
  <si>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</si>
  <si>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</si>
  <si>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</si>
  <si>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</si>
  <si>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</si>
  <si>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</si>
  <si>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</si>
  <si>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</si>
  <si>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</si>
  <si>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</si>
  <si>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</si>
  <si>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</si>
  <si>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</si>
  <si>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</si>
  <si>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</si>
  <si>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</si>
  <si>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</si>
  <si>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</si>
  <si>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</si>
  <si>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</si>
  <si>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</si>
  <si>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</si>
  <si>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</si>
  <si>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</si>
  <si>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</si>
  <si>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</si>
  <si>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</si>
  <si>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</si>
  <si>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</si>
  <si>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</si>
  <si>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</si>
  <si>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</si>
  <si>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</si>
  <si>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</si>
  <si>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</si>
  <si>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</si>
  <si>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</si>
  <si>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</si>
  <si>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</si>
  <si>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</si>
  <si>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</si>
  <si>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</si>
  <si>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</si>
  <si>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</si>
  <si>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</si>
  <si>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</si>
  <si>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</si>
  <si>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</si>
  <si>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</si>
  <si>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</si>
  <si>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</si>
  <si>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</si>
  <si>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</si>
  <si>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</si>
  <si>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</si>
  <si>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</si>
  <si>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</si>
  <si>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</si>
  <si>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</si>
  <si>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</si>
  <si>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</si>
  <si>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</si>
  <si>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</si>
  <si>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</si>
  <si>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</si>
  <si>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</si>
  <si>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</si>
  <si>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</si>
  <si>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</si>
  <si>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</si>
  <si>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</si>
  <si>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</si>
  <si>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</si>
  <si>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</si>
  <si>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</si>
  <si>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</si>
  <si>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</si>
  <si>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</si>
  <si>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</si>
  <si>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</si>
  <si>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</si>
  <si>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</si>
  <si>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</si>
  <si>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</si>
  <si>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</si>
  <si>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</si>
  <si>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</si>
  <si>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</si>
  <si>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</si>
  <si>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</si>
  <si>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</si>
  <si>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</si>
  <si>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</si>
  <si>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</si>
  <si>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</si>
  <si>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</si>
  <si>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</si>
  <si>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</si>
  <si>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</si>
  <si>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</si>
  <si>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</si>
  <si>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</si>
  <si>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</si>
  <si>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</si>
  <si>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</si>
  <si>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</si>
  <si>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</si>
  <si>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</si>
  <si>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</si>
  <si>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</si>
  <si>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</si>
  <si>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</si>
  <si>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</si>
  <si>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</si>
  <si>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</si>
  <si>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</si>
  <si>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</si>
  <si>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</si>
  <si>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</si>
  <si>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</si>
  <si>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</si>
  <si>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</si>
  <si>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</si>
  <si>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</si>
  <si>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</si>
  <si>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</si>
  <si>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</si>
  <si>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</si>
  <si>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</si>
  <si>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</si>
  <si>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</si>
  <si>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</si>
  <si>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</si>
  <si>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</si>
  <si>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</si>
  <si>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</si>
  <si>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</si>
  <si>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</si>
  <si>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</si>
  <si>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</si>
  <si>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</si>
  <si>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</si>
  <si>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</si>
  <si>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</si>
  <si>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</si>
  <si>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</si>
  <si>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</si>
  <si>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</si>
  <si>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</si>
  <si>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</si>
  <si>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</si>
  <si>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</si>
  <si>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</si>
  <si>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</si>
  <si>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</si>
  <si>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</si>
  <si>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</si>
  <si>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</si>
  <si>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</si>
  <si>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</si>
  <si>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</si>
  <si>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</si>
  <si>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</si>
  <si>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</si>
  <si>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</si>
  <si>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</si>
  <si>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</si>
  <si>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</si>
  <si>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</si>
  <si>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</si>
  <si>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</si>
  <si>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</si>
  <si>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</si>
  <si>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</si>
  <si>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</si>
  <si>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</si>
  <si>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</si>
  <si>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</si>
  <si>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</si>
  <si>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</si>
  <si>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</si>
  <si>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</si>
  <si>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</si>
  <si>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</si>
  <si>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</si>
  <si>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</si>
  <si>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</si>
  <si>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</si>
  <si>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</si>
  <si>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</si>
  <si>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</si>
  <si>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</si>
  <si>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</si>
  <si>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</si>
  <si>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</si>
  <si>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</si>
  <si>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</si>
  <si>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</si>
  <si>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</si>
  <si>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</si>
  <si>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</si>
  <si>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</si>
  <si>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</si>
  <si>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</si>
  <si>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</si>
  <si>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</si>
  <si>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</si>
  <si>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</si>
  <si>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</si>
  <si>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</si>
  <si>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</si>
  <si>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</si>
  <si>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</si>
  <si>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</si>
  <si>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</si>
  <si>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</si>
  <si>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</si>
  <si>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</si>
  <si>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</si>
  <si>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</si>
  <si>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</si>
  <si>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</si>
  <si>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</si>
  <si>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</si>
  <si>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</si>
  <si>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</si>
  <si>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</si>
  <si>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</si>
  <si>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</si>
  <si>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</si>
  <si>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</si>
  <si>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</si>
  <si>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</si>
  <si>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</si>
  <si>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</si>
  <si>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</si>
  <si>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</si>
  <si>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</si>
  <si>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</si>
  <si>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</si>
  <si>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</si>
  <si>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</si>
  <si>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</si>
  <si>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</si>
  <si>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</si>
  <si>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</si>
  <si>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</si>
  <si>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</si>
  <si>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</si>
  <si>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</si>
  <si>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</si>
  <si>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</si>
  <si>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</si>
  <si>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</si>
  <si>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</si>
  <si>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</si>
  <si>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</si>
  <si>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</si>
  <si>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</si>
  <si>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</si>
  <si>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</si>
  <si>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</si>
  <si>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</si>
  <si>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</si>
  <si>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</si>
  <si>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</si>
  <si>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</si>
  <si>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</si>
  <si>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</si>
  <si>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</si>
  <si>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</si>
  <si>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</si>
  <si>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</si>
  <si>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</si>
  <si>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</si>
  <si>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</si>
  <si>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</si>
  <si>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</si>
  <si>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</si>
  <si>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</si>
  <si>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</si>
  <si>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</si>
  <si>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</si>
  <si>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</si>
  <si>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</si>
  <si>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</si>
  <si>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</si>
  <si>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</si>
  <si>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</si>
  <si>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</si>
  <si>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</si>
  <si>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</si>
  <si>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</si>
  <si>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</si>
  <si>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</si>
  <si>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</si>
  <si>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</si>
  <si>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</si>
  <si>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</si>
  <si>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</si>
  <si>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</si>
  <si>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</si>
  <si>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</si>
  <si>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</si>
  <si>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</si>
  <si>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</si>
  <si>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</si>
  <si>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</si>
  <si>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</si>
  <si>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</si>
  <si>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</si>
  <si>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</si>
  <si>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</si>
  <si>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</si>
  <si>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</si>
  <si>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</si>
  <si>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</si>
  <si>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</si>
  <si>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</si>
  <si>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</si>
  <si>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</si>
  <si>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</si>
  <si>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</si>
  <si>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</si>
  <si>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</si>
  <si>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</si>
  <si>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</si>
  <si>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</si>
  <si>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</si>
  <si>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</si>
  <si>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</si>
  <si>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</si>
  <si>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</si>
  <si>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</si>
  <si>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</si>
  <si>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</si>
  <si>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</si>
  <si>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</si>
  <si>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</si>
  <si>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</si>
  <si>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</si>
  <si>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</si>
  <si>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</si>
  <si>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</si>
  <si>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</si>
  <si>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</si>
  <si>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</si>
  <si>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</si>
  <si>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</si>
  <si>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</si>
  <si>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</si>
  <si>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</si>
  <si>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</si>
  <si>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</si>
  <si>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</si>
  <si>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</si>
  <si>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</si>
  <si>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</si>
  <si>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</si>
  <si>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</si>
  <si>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</si>
  <si>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</si>
  <si>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</si>
  <si>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</si>
  <si>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</si>
  <si>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</si>
  <si>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</si>
  <si>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</si>
  <si>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</si>
  <si>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</si>
  <si>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</si>
  <si>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</si>
  <si>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</si>
  <si>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</si>
  <si>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</si>
  <si>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</si>
  <si>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</si>
  <si>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</si>
  <si>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</si>
  <si>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</si>
  <si>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</si>
  <si>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</si>
  <si>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</si>
  <si>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</si>
  <si>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</si>
  <si>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</si>
  <si>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</si>
  <si>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</si>
  <si>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</si>
  <si>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</si>
  <si>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</si>
  <si>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</si>
  <si>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</si>
  <si>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</si>
  <si>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</si>
  <si>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</si>
  <si>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</si>
  <si>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</si>
  <si>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</si>
  <si>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</si>
  <si>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</si>
  <si>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</si>
  <si>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</si>
  <si>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</si>
  <si>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</si>
  <si>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</si>
  <si>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</si>
  <si>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</si>
  <si>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</si>
  <si>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</si>
  <si>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</si>
  <si>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</si>
  <si>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</si>
  <si>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</si>
  <si>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</si>
  <si>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</si>
  <si>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</si>
  <si>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</si>
  <si>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</si>
  <si>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</si>
  <si>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</si>
  <si>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</si>
  <si>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</si>
  <si>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</si>
  <si>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</si>
  <si>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</si>
  <si>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</si>
  <si>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</si>
  <si>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</si>
  <si>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</si>
  <si>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</si>
  <si>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</si>
  <si>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</si>
  <si>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</si>
  <si>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</si>
  <si>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</si>
  <si>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</si>
  <si>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</si>
  <si>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</si>
  <si>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</si>
  <si>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</si>
  <si>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</si>
  <si>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</si>
  <si>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</si>
  <si>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</si>
  <si>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</si>
  <si>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</si>
  <si>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</si>
  <si>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</si>
  <si>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</si>
  <si>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</si>
  <si>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</si>
  <si>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</si>
  <si>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</si>
  <si>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</si>
  <si>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</si>
  <si>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</si>
  <si>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</si>
  <si>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</si>
  <si>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</si>
  <si>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</si>
  <si>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</si>
  <si>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</si>
  <si>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</si>
  <si>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</si>
  <si>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</si>
  <si>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</si>
  <si>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</si>
  <si>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</si>
  <si>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</si>
  <si>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</si>
  <si>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</si>
  <si>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</si>
  <si>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</si>
  <si>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</si>
  <si>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</si>
  <si>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</si>
  <si>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</si>
  <si>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</si>
  <si>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</si>
  <si>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</si>
  <si>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</si>
  <si>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</si>
  <si>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</si>
  <si>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</si>
  <si>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</si>
  <si>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</si>
  <si>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</si>
  <si>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</si>
  <si>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</si>
  <si>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</si>
  <si>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</si>
  <si>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</si>
  <si>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</si>
  <si>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</si>
  <si>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</si>
  <si>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</si>
  <si>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</si>
  <si>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</si>
  <si>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</si>
  <si>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</si>
  <si>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</si>
  <si>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</si>
  <si>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</si>
  <si>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</si>
  <si>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</si>
  <si>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</si>
  <si>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</si>
  <si>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</si>
  <si>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</si>
  <si>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</si>
  <si>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</si>
  <si>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</si>
  <si>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</si>
  <si>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</si>
  <si>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</si>
  <si>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</si>
  <si>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</si>
  <si>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</si>
  <si>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</si>
  <si>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</si>
  <si>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</si>
  <si>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</si>
  <si>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</si>
  <si>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</si>
  <si>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</si>
  <si>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</si>
  <si>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</si>
  <si>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</si>
  <si>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</si>
  <si>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</si>
  <si>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</si>
  <si>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</si>
  <si>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</si>
  <si>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</si>
  <si>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</si>
  <si>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</si>
  <si>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</si>
  <si>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</si>
  <si>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</si>
  <si>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</si>
  <si>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</si>
  <si>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</si>
  <si>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</si>
  <si>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</si>
  <si>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</si>
  <si>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</si>
  <si>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</si>
  <si>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</si>
  <si>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</si>
  <si>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</si>
  <si>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</si>
  <si>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</si>
  <si>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</si>
  <si>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</si>
  <si>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</si>
  <si>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</si>
  <si>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</si>
  <si>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</si>
  <si>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</si>
  <si>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</si>
  <si>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</si>
  <si>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</si>
  <si>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</si>
  <si>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</si>
  <si>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</si>
  <si>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</si>
  <si>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</si>
  <si>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</si>
  <si>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</si>
  <si>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</si>
  <si>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</si>
  <si>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</si>
  <si>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</si>
  <si>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</si>
  <si>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</si>
  <si>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</si>
  <si>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</si>
  <si>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</si>
  <si>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</si>
  <si>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</si>
  <si>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</si>
  <si>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</si>
  <si>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</si>
  <si>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</si>
  <si>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</si>
  <si>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</si>
  <si>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</si>
  <si>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</si>
  <si>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</si>
  <si>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</si>
  <si>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</si>
  <si>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</si>
  <si>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</si>
  <si>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</si>
  <si>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</si>
  <si>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</si>
  <si>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</si>
  <si>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</si>
  <si>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</si>
  <si>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</si>
  <si>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</si>
  <si>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</si>
  <si>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</si>
  <si>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</si>
  <si>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</si>
  <si>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</si>
  <si>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</si>
  <si>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</si>
  <si>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</si>
  <si>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</si>
  <si>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</si>
  <si>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</si>
  <si>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</si>
  <si>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</si>
  <si>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</si>
  <si>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</si>
  <si>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</si>
  <si>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</si>
  <si>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</si>
  <si>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</si>
  <si>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</si>
  <si>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</si>
  <si>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</si>
  <si>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</si>
  <si>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</si>
  <si>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</si>
  <si>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</si>
  <si>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</si>
  <si>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</si>
  <si>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</si>
  <si>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</si>
  <si>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</si>
  <si>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</si>
  <si>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</si>
  <si>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</si>
  <si>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</si>
  <si>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</si>
  <si>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</si>
  <si>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</si>
  <si>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</si>
  <si>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</si>
  <si>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</si>
  <si>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</si>
  <si>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</si>
  <si>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</si>
  <si>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</si>
  <si>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</si>
  <si>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</si>
  <si>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</si>
  <si>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</si>
  <si>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</si>
  <si>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</si>
  <si>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</si>
  <si>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</si>
  <si>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</si>
  <si>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</si>
  <si>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</si>
  <si>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</si>
  <si>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</si>
  <si>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</si>
  <si>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</si>
  <si>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</si>
  <si>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</si>
  <si>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</si>
  <si>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</si>
  <si>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</si>
  <si>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</si>
  <si>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</si>
  <si>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</si>
  <si>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</si>
  <si>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</si>
  <si>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</si>
  <si>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</si>
  <si>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</si>
  <si>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</si>
  <si>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</si>
  <si>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</si>
  <si>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</si>
  <si>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</si>
  <si>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</si>
  <si>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</si>
  <si>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</si>
  <si>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</si>
  <si>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</si>
  <si>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</si>
  <si>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</si>
  <si>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</si>
  <si>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</si>
  <si>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</si>
  <si>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</si>
  <si>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</si>
  <si>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</si>
  <si>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</si>
  <si>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</si>
  <si>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</si>
  <si>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</si>
  <si>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</si>
  <si>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</si>
  <si>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</si>
  <si>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</si>
  <si>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</si>
  <si>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</si>
  <si>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</si>
  <si>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</si>
  <si>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</si>
  <si>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</si>
  <si>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</si>
  <si>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</si>
  <si>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</si>
  <si>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</si>
  <si>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</si>
  <si>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</si>
  <si>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</si>
  <si>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</si>
  <si>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</si>
  <si>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</si>
  <si>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</si>
  <si>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</si>
  <si>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</si>
  <si>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</si>
  <si>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</si>
  <si>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</si>
  <si>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</si>
  <si>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</si>
  <si>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</si>
  <si>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</si>
  <si>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</si>
  <si>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</si>
  <si>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</si>
  <si>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</si>
  <si>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</si>
  <si>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</si>
  <si>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</si>
  <si>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</si>
  <si>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</si>
  <si>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</si>
  <si>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</si>
  <si>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</si>
  <si>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</si>
  <si>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</si>
  <si>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</si>
  <si>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</si>
  <si>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</si>
  <si>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</si>
  <si>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</si>
  <si>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</si>
  <si>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</si>
  <si>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</si>
  <si>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</si>
  <si>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</si>
  <si>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</si>
  <si>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</si>
  <si>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</si>
  <si>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</si>
  <si>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</si>
  <si>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</si>
  <si>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</si>
  <si>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</si>
  <si>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</si>
  <si>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</si>
  <si>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</si>
  <si>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</si>
  <si>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</si>
  <si>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</si>
  <si>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</si>
  <si>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</si>
  <si>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</si>
  <si>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</si>
  <si>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</si>
  <si>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</si>
  <si>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</si>
  <si>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</si>
  <si>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</si>
  <si>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</si>
  <si>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</si>
  <si>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</si>
  <si>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</si>
  <si>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</si>
  <si>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</si>
  <si>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</si>
  <si>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</si>
  <si>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</si>
  <si>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</si>
  <si>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</si>
  <si>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</si>
  <si>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</si>
  <si>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</si>
  <si>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</si>
  <si>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</si>
  <si>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</si>
  <si>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</si>
  <si>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</si>
  <si>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</si>
  <si>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</si>
  <si>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</si>
  <si>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</si>
  <si>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</si>
  <si>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</si>
  <si>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</si>
  <si>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</si>
  <si>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</si>
  <si>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</si>
  <si>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</si>
  <si>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</si>
  <si>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</si>
  <si>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</si>
  <si>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</si>
  <si>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</si>
  <si>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</si>
  <si>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</si>
  <si>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</si>
  <si>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</si>
  <si>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</si>
  <si>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</si>
  <si>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</si>
  <si>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</si>
  <si>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</si>
  <si>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</si>
  <si>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</si>
  <si>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</si>
  <si>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</si>
  <si>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</si>
  <si>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</si>
  <si>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</si>
  <si>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</si>
  <si>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</si>
  <si>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</si>
  <si>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</si>
  <si>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</si>
  <si>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</si>
  <si>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</si>
  <si>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</si>
  <si>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</si>
  <si>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</si>
  <si>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</si>
  <si>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</si>
  <si>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</si>
  <si>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</si>
  <si>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</si>
  <si>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</si>
  <si>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</si>
  <si>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</si>
  <si>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</si>
  <si>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</si>
  <si>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</si>
  <si>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</si>
  <si>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</si>
  <si>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</si>
  <si>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</si>
  <si>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</si>
  <si>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</si>
  <si>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</si>
  <si>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</si>
  <si>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</si>
  <si>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</si>
  <si>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</si>
  <si>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</si>
  <si>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</si>
  <si>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</si>
  <si>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</si>
  <si>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</si>
  <si>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</si>
  <si>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</si>
  <si>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</si>
  <si>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</si>
  <si>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</si>
  <si>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</si>
  <si>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</si>
  <si>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</si>
  <si>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</si>
  <si>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</si>
  <si>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</si>
  <si>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</si>
  <si>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</si>
  <si>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</si>
  <si>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</si>
  <si>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</si>
  <si>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</si>
  <si>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</si>
  <si>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</si>
  <si>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</si>
  <si>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</si>
  <si>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</si>
  <si>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</si>
  <si>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</si>
  <si>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</si>
  <si>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</si>
  <si>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</si>
  <si>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</si>
  <si>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</si>
  <si>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</si>
  <si>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</si>
  <si>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</si>
  <si>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</si>
  <si>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</si>
  <si>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</si>
  <si>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</si>
  <si>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</si>
  <si>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</si>
  <si>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</si>
  <si>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</si>
  <si>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</si>
  <si>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</si>
  <si>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</si>
  <si>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</si>
  <si>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</si>
  <si>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</si>
  <si>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</si>
  <si>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</si>
  <si>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</si>
  <si>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</si>
  <si>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</si>
  <si>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</si>
  <si>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</si>
  <si>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</si>
  <si>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</si>
  <si>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</si>
  <si>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</si>
  <si>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</si>
  <si>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</si>
  <si>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</si>
  <si>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</si>
  <si>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</si>
  <si>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</si>
  <si>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</si>
  <si>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</si>
  <si>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</si>
  <si>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</si>
  <si>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</si>
  <si>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</si>
  <si>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</si>
  <si>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</si>
  <si>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</si>
  <si>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</si>
  <si>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</si>
  <si>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</si>
  <si>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</si>
  <si>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</si>
  <si>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</si>
  <si>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</si>
  <si>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</si>
  <si>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</si>
  <si>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</si>
  <si>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</si>
  <si>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</si>
  <si>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</si>
  <si>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</si>
  <si>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</si>
  <si>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</si>
  <si>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</si>
  <si>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</si>
  <si>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</si>
  <si>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</si>
  <si>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</si>
  <si>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</si>
  <si>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</si>
  <si>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</si>
  <si>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</si>
  <si>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</si>
  <si>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</si>
  <si>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</si>
  <si>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</si>
  <si>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</si>
  <si>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</si>
  <si>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</si>
  <si>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</si>
  <si>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</si>
  <si>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</si>
  <si>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</si>
  <si>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</si>
  <si>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</si>
  <si>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</si>
  <si>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</si>
  <si>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</si>
  <si>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</si>
  <si>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</si>
  <si>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</si>
  <si>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</si>
  <si>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</si>
  <si>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</si>
  <si>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</si>
  <si>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</si>
  <si>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</si>
  <si>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</si>
  <si>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</si>
  <si>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</si>
  <si>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</si>
  <si>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</si>
  <si>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</si>
  <si>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</si>
  <si>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</si>
  <si>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</si>
  <si>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</si>
  <si>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</si>
  <si>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</si>
  <si>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</si>
  <si>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</si>
  <si>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</si>
  <si>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</si>
  <si>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</si>
  <si>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</si>
  <si>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</si>
  <si>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</si>
  <si>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</si>
  <si>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</si>
  <si>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</si>
  <si>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</si>
  <si>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</si>
  <si>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</si>
  <si>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</si>
  <si>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</si>
  <si>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</si>
  <si>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</si>
  <si>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</si>
  <si>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</si>
  <si>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</si>
  <si>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</si>
  <si>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</si>
  <si>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</si>
  <si>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</si>
  <si>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</si>
  <si>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</si>
  <si>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</si>
  <si>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</si>
  <si>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</si>
  <si>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</si>
  <si>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</si>
  <si>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</si>
  <si>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</si>
  <si>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</si>
  <si>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</si>
  <si>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</si>
  <si>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</si>
  <si>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</si>
  <si>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</si>
  <si>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</si>
  <si>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</si>
  <si>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</si>
  <si>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</si>
  <si>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</si>
  <si>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</si>
  <si>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</si>
  <si>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</si>
  <si>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</si>
  <si>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</si>
  <si>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</si>
  <si>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</si>
  <si>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</si>
  <si>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</si>
  <si>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</si>
  <si>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</si>
  <si>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</si>
  <si>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</si>
  <si>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</si>
  <si>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</si>
  <si>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</si>
  <si>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</si>
  <si>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</si>
  <si>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</si>
  <si>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</si>
  <si>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</si>
  <si>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</si>
  <si>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</si>
  <si>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</si>
  <si>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</si>
  <si>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</si>
  <si>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</si>
  <si>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</si>
  <si>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</si>
  <si>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</si>
  <si>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</si>
  <si>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</si>
  <si>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</si>
  <si>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</si>
  <si>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</si>
  <si>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</si>
  <si>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</si>
  <si>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</si>
  <si>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</si>
  <si>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</si>
  <si>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</si>
  <si>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</si>
  <si>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</si>
  <si>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</si>
  <si>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</si>
  <si>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</si>
  <si>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</si>
  <si>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</si>
  <si>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</si>
  <si>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</si>
  <si>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</si>
  <si>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</si>
  <si>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</si>
  <si>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</si>
  <si>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</si>
  <si>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</si>
  <si>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</si>
  <si>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</si>
  <si>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</si>
  <si>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</si>
  <si>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</si>
  <si>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</si>
  <si>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</si>
  <si>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</si>
  <si>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</si>
  <si>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</si>
  <si>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</si>
  <si>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</si>
  <si>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</si>
  <si>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</si>
  <si>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</si>
  <si>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</si>
  <si>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</si>
  <si>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</si>
  <si>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</si>
  <si>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</si>
  <si>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</si>
  <si>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</si>
  <si>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</si>
  <si>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</si>
  <si>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</si>
  <si>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</si>
  <si>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</si>
  <si>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</si>
  <si>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</si>
  <si>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</si>
  <si>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</si>
  <si>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</si>
  <si>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</si>
  <si>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</si>
  <si>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</si>
  <si>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</si>
  <si>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</si>
  <si>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</si>
  <si>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</si>
  <si>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</si>
  <si>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</si>
  <si>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</si>
  <si>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</si>
  <si>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</si>
  <si>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</si>
  <si>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</si>
  <si>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</si>
  <si>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</si>
  <si>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</si>
  <si>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</si>
  <si>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</si>
  <si>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</si>
  <si>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</si>
  <si>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</si>
  <si>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</si>
  <si>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</si>
  <si>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</si>
  <si>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</si>
  <si>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</si>
  <si>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</si>
  <si>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</si>
  <si>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</si>
  <si>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</si>
  <si>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</si>
  <si>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</si>
  <si>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</si>
  <si>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</si>
  <si>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</si>
  <si>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</si>
  <si>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</si>
  <si>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</si>
  <si>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</si>
  <si>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</si>
  <si>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</si>
  <si>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</si>
  <si>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</si>
  <si>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</si>
  <si>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</si>
  <si>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</si>
  <si>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</si>
  <si>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</si>
  <si>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</si>
  <si>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</si>
  <si>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</si>
  <si>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</si>
  <si>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</si>
  <si>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</si>
  <si>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</si>
  <si>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</si>
  <si>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</si>
  <si>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</si>
  <si>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</si>
  <si>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</si>
  <si>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</si>
  <si>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</si>
  <si>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</si>
  <si>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</si>
  <si>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</si>
  <si>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</si>
  <si>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</si>
  <si>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</si>
  <si>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</si>
  <si>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</si>
  <si>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</si>
  <si>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</si>
  <si>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</si>
  <si>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</si>
  <si>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</si>
  <si>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</si>
  <si>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</si>
  <si>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</si>
  <si>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</si>
  <si>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</si>
  <si>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</si>
  <si>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</si>
  <si>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</si>
  <si>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</si>
  <si>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</si>
  <si>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</si>
  <si>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</si>
  <si>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</si>
  <si>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</si>
  <si>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</si>
  <si>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</si>
  <si>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</si>
  <si>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</si>
  <si>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</si>
  <si>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</si>
  <si>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</si>
  <si>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</si>
  <si>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</si>
  <si>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</si>
  <si>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</si>
  <si>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</si>
  <si>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</si>
  <si>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</si>
  <si>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</si>
  <si>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</si>
  <si>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</si>
  <si>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</si>
  <si>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</si>
  <si>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</si>
  <si>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</si>
  <si>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</si>
  <si>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</si>
  <si>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</si>
  <si>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</si>
  <si>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</si>
  <si>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</si>
  <si>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</si>
  <si>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</si>
  <si>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</si>
  <si>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</si>
  <si>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</si>
  <si>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</si>
  <si>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</si>
  <si>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</si>
  <si>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</si>
  <si>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</si>
  <si>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</si>
  <si>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</si>
  <si>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</si>
  <si>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</si>
  <si>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</si>
  <si>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</si>
  <si>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</si>
  <si>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</si>
  <si>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</si>
  <si>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</si>
  <si>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</si>
  <si>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</si>
  <si>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</si>
  <si>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</si>
  <si>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</si>
  <si>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</si>
  <si>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</si>
  <si>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</si>
  <si>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</si>
  <si>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</si>
  <si>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</si>
  <si>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</si>
  <si>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</si>
  <si>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</si>
  <si>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</si>
  <si>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</si>
  <si>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</si>
  <si>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</si>
  <si>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</si>
  <si>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</si>
  <si>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</si>
  <si>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</si>
  <si>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</si>
  <si>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</si>
  <si>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</si>
  <si>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</si>
  <si>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</si>
  <si>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</si>
  <si>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</si>
  <si>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</si>
  <si>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</si>
  <si>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</si>
  <si>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</si>
  <si>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</si>
  <si>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</si>
  <si>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</si>
  <si>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</si>
  <si>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</si>
  <si>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</si>
  <si>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</si>
  <si>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</si>
  <si>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</si>
  <si>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</si>
  <si>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</si>
  <si>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</si>
  <si>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</si>
  <si>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</si>
  <si>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</si>
  <si>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</si>
  <si>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</si>
  <si>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</si>
  <si>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</si>
  <si>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</si>
  <si>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</si>
  <si>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</si>
  <si>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</si>
  <si>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</si>
  <si>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</si>
  <si>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</si>
  <si>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</si>
  <si>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</si>
  <si>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</si>
  <si>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</si>
  <si>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</si>
  <si>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</si>
  <si>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</si>
  <si>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</si>
  <si>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</si>
  <si>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</si>
  <si>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</si>
  <si>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</si>
  <si>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</si>
  <si>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</si>
  <si>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</si>
  <si>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</si>
  <si>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</si>
  <si>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</si>
  <si>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</si>
  <si>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</si>
  <si>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</si>
  <si>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</si>
  <si>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</si>
  <si>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</si>
  <si>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</si>
  <si>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</si>
  <si>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</si>
  <si>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</si>
  <si>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</si>
  <si>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</si>
  <si>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</si>
  <si>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</si>
  <si>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</si>
  <si>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</si>
  <si>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</si>
  <si>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</si>
  <si>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</si>
  <si>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</si>
  <si>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</si>
  <si>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</si>
  <si>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</si>
  <si>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</si>
  <si>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</si>
  <si>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</si>
  <si>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</si>
  <si>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</si>
  <si>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</si>
  <si>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</si>
  <si>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</si>
  <si>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</si>
  <si>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</si>
  <si>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</si>
  <si>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</si>
  <si>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</si>
  <si>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</si>
  <si>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</si>
  <si>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</si>
  <si>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</si>
  <si>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</si>
  <si>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</si>
  <si>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</si>
  <si>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</si>
  <si>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</si>
  <si>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</si>
  <si>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</si>
  <si>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</si>
  <si>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</si>
  <si>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</si>
  <si>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</si>
  <si>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</si>
  <si>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</si>
  <si>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</si>
  <si>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</si>
  <si>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</si>
  <si>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</si>
  <si>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</si>
  <si>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</si>
  <si>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</si>
  <si>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</si>
  <si>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</si>
  <si>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</si>
  <si>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</si>
  <si>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</si>
  <si>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</si>
  <si>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</si>
  <si>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</si>
  <si>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</si>
  <si>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</si>
  <si>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</si>
  <si>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</si>
  <si>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</si>
  <si>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</si>
  <si>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</si>
  <si>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</si>
  <si>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</si>
  <si>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</si>
  <si>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</si>
  <si>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</si>
  <si>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</si>
  <si>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</si>
  <si>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</si>
  <si>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</si>
  <si>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</si>
  <si>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</si>
  <si>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</si>
  <si>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</si>
  <si>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</si>
  <si>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</si>
  <si>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</si>
  <si>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</si>
  <si>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</si>
  <si>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</si>
  <si>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</si>
  <si>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</si>
  <si>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</si>
  <si>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</si>
  <si>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</si>
  <si>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</si>
  <si>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</si>
  <si>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</si>
  <si>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</si>
  <si>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</si>
  <si>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</si>
  <si>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</si>
  <si>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</si>
  <si>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</si>
  <si>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</si>
  <si>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</si>
  <si>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</si>
  <si>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</si>
  <si>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</si>
  <si>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</si>
  <si>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</si>
  <si>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</si>
  <si>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</si>
  <si>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</si>
  <si>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</si>
  <si>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</si>
  <si>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</si>
  <si>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</si>
  <si>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</si>
  <si>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</si>
  <si>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</si>
  <si>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</si>
  <si>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</si>
  <si>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</si>
  <si>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</si>
  <si>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</si>
  <si>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</si>
  <si>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</si>
  <si>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</si>
  <si>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</si>
  <si>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</si>
  <si>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</si>
  <si>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</si>
  <si>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</si>
  <si>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</si>
  <si>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</si>
  <si>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</si>
  <si>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</si>
  <si>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</si>
  <si>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</si>
  <si>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</si>
  <si>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</si>
  <si>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</si>
  <si>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</si>
  <si>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</si>
  <si>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</si>
  <si>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</si>
  <si>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</si>
  <si>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</si>
  <si>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</si>
  <si>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</si>
  <si>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</si>
  <si>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</si>
  <si>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</si>
  <si>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</si>
  <si>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</si>
  <si>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</si>
  <si>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</si>
  <si>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</si>
  <si>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</si>
  <si>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</si>
  <si>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</si>
  <si>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</si>
  <si>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</si>
  <si>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</si>
  <si>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</si>
  <si>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</si>
  <si>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</si>
  <si>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</si>
  <si>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</si>
  <si>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</si>
  <si>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</si>
  <si>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</si>
  <si>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</si>
  <si>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</si>
  <si>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</si>
  <si>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</si>
  <si>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</si>
  <si>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</si>
  <si>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</si>
  <si>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</si>
  <si>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</si>
  <si>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</si>
  <si>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</si>
  <si>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</si>
  <si>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</si>
  <si>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</si>
  <si>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</si>
  <si>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</si>
  <si>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</si>
  <si>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</si>
  <si>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</si>
  <si>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</si>
  <si>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</si>
  <si>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</si>
  <si>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</si>
  <si>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</si>
  <si>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</si>
  <si>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</si>
  <si>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</si>
  <si>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</si>
  <si>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</si>
  <si>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</si>
  <si>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</si>
  <si>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</si>
  <si>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</si>
  <si>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</si>
  <si>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</si>
  <si>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</si>
  <si>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</si>
  <si>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</si>
  <si>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</si>
  <si>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</si>
  <si>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</si>
  <si>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</si>
  <si>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</si>
  <si>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</si>
  <si>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</si>
  <si>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</si>
  <si>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</si>
  <si>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</si>
  <si>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</si>
  <si>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</si>
  <si>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</si>
  <si>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</si>
  <si>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</si>
  <si>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</si>
  <si>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</si>
  <si>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</si>
  <si>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</si>
  <si>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</si>
  <si>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</si>
  <si>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</si>
  <si>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</si>
  <si>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</si>
  <si>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</si>
  <si>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</si>
  <si>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</si>
  <si>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</si>
  <si>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</si>
  <si>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</si>
  <si>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</si>
  <si>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</si>
  <si>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</si>
  <si>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</si>
  <si>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</si>
  <si>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</si>
  <si>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</si>
  <si>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</si>
  <si>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</si>
  <si>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</si>
  <si>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</si>
  <si>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</si>
  <si>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</si>
  <si>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</si>
  <si>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</si>
  <si>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</si>
  <si>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</si>
  <si>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</si>
  <si>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</si>
  <si>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</si>
  <si>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</si>
  <si>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</si>
  <si>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</si>
  <si>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</si>
  <si>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</si>
  <si>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</si>
  <si>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</si>
  <si>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</si>
  <si>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</si>
  <si>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</si>
  <si>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</si>
  <si>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</si>
  <si>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</si>
  <si>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</si>
  <si>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</si>
  <si>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</si>
  <si>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</si>
  <si>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</si>
  <si>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</si>
  <si>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</si>
  <si>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</si>
  <si>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</si>
  <si>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</si>
  <si>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</si>
  <si>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</si>
  <si>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</si>
  <si>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</si>
  <si>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</si>
  <si>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</si>
  <si>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</si>
  <si>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</si>
  <si>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</si>
  <si>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</si>
  <si>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</si>
  <si>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</si>
  <si>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</si>
  <si>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</si>
  <si>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</si>
  <si>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</si>
  <si>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</si>
  <si>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</si>
  <si>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</si>
  <si>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</si>
  <si>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</si>
  <si>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</si>
  <si>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</si>
  <si>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</si>
  <si>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</si>
  <si>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</si>
  <si>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</si>
  <si>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</si>
  <si>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</si>
  <si>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</si>
  <si>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</si>
  <si>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</si>
  <si>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</si>
  <si>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</si>
  <si>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</si>
  <si>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</si>
  <si>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</si>
  <si>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</si>
  <si>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</si>
  <si>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</si>
  <si>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</si>
  <si>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</si>
  <si>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</si>
  <si>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</si>
  <si>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</si>
  <si>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</si>
  <si>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</si>
  <si>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</si>
  <si>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</si>
  <si>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</si>
  <si>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</si>
  <si>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</si>
  <si>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</si>
  <si>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</si>
  <si>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</si>
  <si>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</si>
  <si>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</si>
  <si>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</si>
  <si>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</si>
  <si>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</si>
  <si>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</si>
  <si>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</si>
  <si>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</si>
  <si>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</si>
  <si>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</si>
  <si>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</si>
  <si>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</si>
  <si>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</si>
  <si>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</si>
  <si>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</si>
  <si>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</si>
  <si>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</si>
  <si>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</si>
  <si>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</si>
  <si>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</si>
  <si>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</si>
  <si>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</si>
  <si>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</si>
  <si>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</si>
  <si>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</si>
  <si>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</si>
  <si>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</si>
  <si>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</si>
  <si>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</si>
  <si>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</si>
  <si>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</si>
  <si>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</si>
  <si>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</si>
  <si>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</si>
  <si>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</si>
  <si>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</si>
  <si>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</si>
  <si>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</si>
  <si>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</si>
  <si>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</si>
  <si>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</si>
  <si>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</si>
  <si>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</si>
  <si>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</si>
  <si>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</si>
  <si>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</si>
  <si>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</si>
  <si>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</si>
  <si>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</si>
  <si>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</si>
  <si>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</si>
  <si>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</si>
  <si>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</si>
  <si>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</si>
  <si>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</si>
  <si>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</si>
  <si>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</si>
  <si>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</si>
  <si>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</si>
  <si>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</si>
  <si>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</si>
  <si>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</si>
  <si>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</si>
  <si>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</si>
  <si>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</si>
  <si>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</si>
  <si>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</si>
  <si>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</si>
  <si>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</si>
  <si>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</si>
  <si>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</si>
  <si>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</si>
  <si>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</si>
  <si>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</si>
  <si>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</si>
  <si>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</si>
  <si>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</si>
  <si>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</si>
  <si>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</si>
  <si>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</si>
  <si>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</si>
  <si>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</si>
  <si>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</si>
  <si>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</si>
  <si>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</si>
  <si>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</si>
  <si>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</si>
  <si>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</si>
  <si>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</si>
  <si>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</si>
  <si>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</si>
  <si>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</si>
  <si>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</si>
  <si>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</si>
  <si>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</si>
  <si>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</si>
  <si>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</si>
  <si>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</si>
  <si>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</si>
  <si>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</si>
  <si>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</si>
  <si>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</si>
  <si>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</si>
  <si>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</si>
  <si>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</si>
  <si>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</si>
  <si>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</si>
  <si>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</si>
  <si>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</si>
  <si>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</si>
  <si>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</si>
  <si>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</si>
  <si>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</si>
  <si>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</si>
  <si>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</si>
  <si>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</si>
  <si>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</si>
  <si>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</si>
  <si>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</si>
  <si>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</si>
  <si>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</si>
  <si>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</si>
  <si>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</si>
  <si>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</si>
  <si>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</si>
  <si>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</si>
  <si>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</si>
  <si>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</si>
  <si>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</si>
  <si>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</si>
  <si>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</si>
  <si>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</si>
  <si>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</si>
  <si>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</si>
  <si>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</si>
  <si>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</si>
  <si>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</si>
  <si>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</si>
  <si>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</si>
  <si>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</si>
  <si>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</si>
  <si>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</si>
  <si>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</si>
  <si>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</si>
  <si>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</si>
  <si>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</si>
  <si>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</si>
  <si>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</si>
  <si>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</si>
  <si>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</si>
  <si>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</si>
  <si>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</si>
  <si>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</si>
  <si>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</si>
  <si>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</si>
  <si>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</si>
  <si>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</si>
  <si>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</si>
  <si>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</si>
  <si>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</si>
  <si>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</si>
  <si>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</si>
  <si>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</si>
  <si>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</si>
  <si>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</si>
  <si>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</si>
  <si>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</si>
  <si>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</si>
  <si>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</si>
  <si>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</si>
  <si>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</si>
  <si>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</si>
  <si>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</si>
  <si>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</si>
  <si>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</si>
  <si>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</si>
  <si>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</si>
  <si>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</si>
  <si>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</si>
  <si>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</si>
  <si>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</si>
  <si>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</si>
  <si>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</si>
  <si>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</si>
  <si>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</si>
  <si>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</si>
  <si>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</si>
  <si>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</si>
  <si>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</si>
  <si>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</si>
  <si>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</si>
  <si>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</si>
  <si>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</si>
  <si>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</si>
  <si>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</si>
  <si>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</si>
  <si>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</si>
  <si>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</si>
  <si>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</si>
  <si>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</si>
  <si>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</si>
  <si>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</si>
  <si>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</si>
  <si>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</si>
  <si>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</si>
  <si>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</si>
  <si>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</si>
  <si>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</si>
  <si>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</si>
  <si>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</si>
  <si>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</si>
  <si>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</si>
  <si>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</si>
  <si>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</si>
  <si>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</si>
  <si>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</si>
  <si>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</si>
  <si>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</si>
  <si>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</si>
  <si>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</si>
  <si>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</si>
  <si>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</si>
  <si>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</si>
  <si>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</si>
  <si>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</si>
  <si>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</si>
  <si>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</si>
  <si>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</si>
  <si>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</si>
  <si>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</si>
  <si>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</si>
  <si>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</si>
  <si>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</si>
  <si>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</si>
  <si>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</si>
  <si>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</si>
  <si>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</si>
  <si>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</si>
  <si>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</si>
  <si>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</si>
  <si>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</si>
  <si>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</si>
  <si>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</si>
  <si>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</si>
  <si>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</si>
  <si>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</si>
  <si>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</si>
  <si>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</si>
  <si>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</si>
  <si>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</si>
  <si>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</si>
  <si>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</si>
  <si>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</si>
  <si>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</si>
  <si>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</si>
  <si>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</si>
  <si>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</si>
  <si>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</si>
  <si>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</si>
  <si>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</si>
  <si>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</si>
  <si>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</si>
  <si>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</si>
  <si>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</si>
  <si>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</si>
  <si>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</si>
  <si>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</si>
  <si>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</si>
  <si>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</si>
  <si>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</si>
  <si>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</si>
  <si>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</si>
  <si>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</si>
  <si>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</si>
  <si>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</si>
  <si>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</si>
  <si>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</si>
  <si>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</si>
  <si>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</si>
  <si>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</si>
  <si>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</si>
  <si>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</si>
  <si>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</si>
  <si>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</si>
  <si>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</si>
  <si>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</si>
  <si>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</si>
  <si>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</si>
  <si>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</si>
  <si>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</si>
  <si>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</si>
  <si>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</si>
  <si>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</si>
  <si>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</si>
  <si>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</si>
  <si>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</si>
  <si>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</si>
  <si>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</si>
  <si>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</si>
  <si>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</si>
  <si>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</si>
  <si>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</si>
  <si>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</si>
  <si>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</si>
  <si>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</si>
  <si>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</si>
  <si>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</si>
  <si>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</si>
  <si>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</si>
  <si>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</si>
  <si>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</si>
  <si>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</si>
  <si>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</si>
  <si>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</si>
  <si>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</si>
  <si>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</si>
  <si>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</si>
  <si>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</si>
  <si>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</si>
  <si>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</si>
  <si>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</si>
  <si>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</si>
  <si>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</si>
  <si>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</si>
  <si>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</si>
  <si>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</si>
  <si>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</si>
  <si>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</si>
  <si>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</si>
  <si>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</si>
  <si>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</si>
  <si>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</si>
  <si>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</si>
  <si>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</si>
  <si>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</si>
  <si>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</si>
  <si>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</si>
  <si>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</si>
  <si>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</si>
  <si>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</si>
  <si>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</si>
  <si>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</si>
  <si>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</si>
  <si>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</si>
  <si>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</si>
  <si>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</si>
  <si>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</si>
  <si>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</si>
  <si>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</si>
  <si>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</si>
  <si>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</si>
  <si>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</si>
  <si>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</si>
  <si>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</si>
  <si>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</si>
  <si>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</si>
  <si>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</si>
  <si>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</si>
  <si>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</si>
  <si>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</si>
  <si>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</si>
  <si>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</si>
  <si>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</si>
  <si>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</si>
  <si>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</si>
  <si>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</si>
  <si>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</si>
  <si>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</si>
  <si>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</si>
  <si>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</si>
  <si>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</si>
  <si>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</si>
  <si>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</si>
  <si>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</si>
  <si>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</si>
  <si>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</si>
  <si>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</si>
  <si>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</si>
  <si>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</si>
  <si>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</si>
  <si>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</si>
  <si>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</si>
  <si>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</si>
  <si>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</si>
  <si>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</si>
  <si>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</si>
  <si>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</si>
  <si>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</si>
  <si>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</si>
  <si>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</si>
  <si>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</si>
  <si>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</si>
  <si>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</si>
  <si>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</si>
  <si>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</si>
  <si>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</si>
  <si>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</si>
  <si>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</si>
  <si>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</si>
  <si>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</si>
  <si>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</si>
  <si>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</si>
  <si>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</si>
  <si>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</si>
  <si>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</si>
  <si>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</si>
  <si>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</si>
  <si>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</si>
  <si>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</si>
  <si>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</si>
  <si>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</si>
  <si>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</si>
  <si>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</si>
  <si>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</si>
  <si>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</si>
  <si>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</si>
  <si>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</si>
  <si>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</si>
  <si>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</si>
  <si>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</si>
  <si>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</si>
  <si>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</si>
  <si>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</si>
  <si>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</si>
  <si>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</si>
  <si>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</si>
  <si>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</si>
  <si>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</si>
  <si>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</si>
  <si>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</si>
  <si>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</si>
  <si>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</si>
  <si>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</si>
  <si>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</si>
  <si>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</si>
  <si>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</si>
  <si>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</si>
  <si>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</si>
  <si>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</si>
  <si>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</si>
  <si>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</si>
  <si>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</si>
  <si>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</si>
  <si>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</si>
  <si>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</si>
  <si>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</si>
  <si>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</si>
  <si>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</si>
  <si>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</si>
  <si>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</si>
  <si>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</si>
  <si>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</si>
  <si>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</si>
  <si>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</si>
  <si>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</si>
  <si>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</si>
  <si>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</si>
  <si>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</si>
  <si>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</si>
  <si>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</si>
  <si>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</si>
  <si>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</si>
  <si>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</si>
  <si>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</si>
  <si>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</si>
  <si>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</si>
  <si>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</si>
  <si>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</si>
  <si>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</si>
  <si>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</si>
  <si>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</si>
  <si>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</si>
  <si>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</si>
  <si>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</si>
  <si>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</si>
  <si>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</si>
  <si>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</si>
  <si>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</si>
  <si>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</si>
  <si>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</si>
  <si>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</si>
  <si>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</si>
  <si>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</si>
  <si>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</si>
  <si>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</si>
  <si>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</si>
  <si>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</si>
  <si>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</si>
  <si>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</si>
  <si>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</si>
  <si>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</si>
  <si>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</si>
  <si>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</si>
  <si>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</si>
  <si>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</si>
  <si>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</si>
  <si>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</si>
  <si>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</si>
  <si>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</si>
  <si>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</si>
  <si>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</si>
  <si>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</si>
  <si>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</si>
  <si>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</si>
  <si>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</si>
  <si>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</si>
  <si>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</si>
  <si>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</si>
  <si>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</si>
  <si>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</si>
  <si>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</si>
  <si>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</si>
  <si>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</si>
  <si>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</si>
  <si>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</si>
  <si>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</si>
  <si>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</si>
  <si>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</si>
  <si>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</si>
  <si>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</si>
  <si>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</si>
  <si>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</si>
  <si>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</si>
  <si>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</si>
  <si>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</si>
  <si>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</si>
  <si>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</si>
  <si>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</si>
  <si>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</si>
  <si>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</si>
  <si>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</si>
  <si>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</si>
  <si>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</si>
  <si>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</si>
  <si>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</si>
  <si>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</si>
  <si>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</si>
  <si>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</si>
  <si>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</si>
  <si>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</si>
  <si>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</si>
  <si>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</si>
  <si>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</si>
  <si>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</si>
  <si>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</si>
  <si>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</si>
  <si>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</si>
  <si>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</si>
  <si>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</si>
  <si>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</si>
  <si>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</si>
  <si>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</si>
  <si>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</si>
  <si>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</si>
  <si>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</si>
  <si>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</si>
  <si>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</si>
  <si>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</si>
  <si>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</si>
  <si>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</si>
  <si>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</si>
  <si>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</si>
  <si>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</si>
  <si>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</si>
  <si>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</si>
  <si>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</si>
  <si>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</si>
  <si>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</si>
  <si>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</si>
  <si>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</si>
  <si>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</si>
  <si>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</si>
  <si>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</si>
  <si>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</si>
  <si>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</si>
  <si>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</si>
  <si>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</si>
  <si>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</si>
  <si>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</si>
  <si>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</si>
  <si>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</si>
  <si>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</si>
  <si>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</si>
  <si>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</si>
  <si>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</si>
  <si>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</si>
  <si>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</si>
  <si>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</si>
  <si>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</si>
  <si>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</si>
  <si>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</si>
  <si>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</si>
  <si>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</si>
  <si>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</si>
  <si>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</si>
  <si>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</si>
  <si>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</si>
  <si>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</si>
  <si>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</si>
  <si>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</si>
  <si>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</si>
  <si>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</si>
  <si>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</si>
  <si>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</si>
  <si>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</si>
  <si>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</si>
  <si>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</si>
  <si>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</si>
  <si>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</si>
  <si>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</si>
  <si>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</si>
  <si>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</si>
  <si>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</si>
  <si>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</si>
  <si>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</si>
  <si>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</si>
  <si>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</si>
  <si>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</si>
  <si>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</si>
  <si>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</si>
  <si>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</si>
  <si>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</si>
  <si>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</si>
  <si>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</si>
  <si>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</si>
  <si>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</si>
  <si>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</si>
  <si>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</si>
  <si>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</si>
  <si>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</si>
  <si>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</si>
  <si>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</si>
  <si>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</si>
  <si>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</si>
  <si>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</si>
  <si>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</si>
  <si>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</si>
  <si>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</si>
  <si>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</si>
  <si>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</si>
  <si>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</si>
  <si>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</si>
  <si>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</si>
  <si>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</si>
  <si>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</si>
  <si>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</si>
  <si>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</si>
  <si>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</si>
  <si>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</si>
  <si>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</si>
  <si>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</si>
  <si>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</si>
  <si>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</si>
  <si>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</si>
  <si>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</si>
  <si>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</si>
  <si>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</si>
  <si>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</si>
  <si>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</si>
  <si>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</si>
  <si>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</si>
  <si>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</si>
  <si>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</si>
  <si>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</si>
  <si>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</si>
  <si>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</si>
  <si>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</si>
  <si>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</si>
  <si>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</si>
  <si>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</si>
  <si>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</si>
  <si>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</si>
  <si>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</si>
  <si>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</si>
  <si>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</si>
  <si>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</si>
  <si>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</si>
  <si>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</si>
  <si>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</si>
  <si>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</si>
  <si>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</si>
  <si>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</si>
  <si>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</si>
  <si>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</si>
  <si>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</si>
  <si>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</si>
  <si>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</si>
  <si>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</si>
  <si>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</si>
  <si>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</si>
  <si>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</si>
  <si>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</si>
  <si>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</si>
  <si>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</si>
  <si>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</si>
  <si>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</si>
  <si>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</si>
  <si>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</si>
  <si>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</si>
  <si>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</si>
  <si>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</si>
  <si>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</si>
  <si>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</si>
  <si>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</si>
  <si>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</si>
  <si>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</si>
  <si>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</si>
  <si>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</si>
  <si>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</si>
  <si>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</si>
  <si>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</si>
  <si>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</si>
  <si>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</si>
  <si>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</si>
  <si>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</si>
  <si>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</si>
  <si>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</si>
  <si>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</si>
  <si>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</si>
  <si>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</si>
  <si>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</si>
  <si>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</si>
  <si>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</si>
  <si>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</si>
  <si>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</si>
  <si>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</si>
  <si>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</si>
  <si>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</si>
  <si>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</si>
  <si>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</si>
  <si>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</si>
  <si>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</si>
  <si>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</si>
  <si>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</si>
  <si>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</si>
  <si>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</si>
  <si>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</si>
  <si>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</si>
  <si>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</si>
  <si>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</si>
  <si>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</si>
  <si>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</si>
  <si>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</si>
  <si>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</si>
  <si>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</si>
  <si>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</si>
  <si>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</si>
  <si>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</si>
  <si>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</si>
  <si>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</si>
  <si>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</si>
  <si>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</si>
  <si>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</si>
  <si>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</si>
  <si>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</si>
  <si>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</si>
  <si>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</si>
  <si>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</si>
  <si>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</si>
  <si>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</si>
  <si>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</si>
  <si>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</si>
  <si>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</si>
  <si>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</si>
  <si>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</si>
  <si>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</si>
  <si>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</si>
  <si>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</si>
  <si>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</si>
  <si>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</si>
  <si>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</si>
  <si>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</si>
  <si>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</si>
  <si>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</si>
  <si>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</si>
  <si>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</si>
  <si>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</si>
  <si>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</si>
  <si>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</si>
  <si>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</si>
  <si>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</si>
  <si>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</si>
  <si>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</si>
  <si>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</si>
  <si>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</si>
  <si>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</si>
  <si>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</si>
  <si>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</si>
  <si>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</si>
  <si>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</si>
  <si>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</si>
  <si>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</si>
  <si>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</si>
  <si>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</si>
  <si>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</si>
  <si>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</si>
  <si>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</si>
  <si>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</si>
  <si>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</si>
  <si>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</si>
  <si>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</si>
  <si>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</si>
  <si>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</si>
  <si>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</si>
  <si>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</si>
  <si>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</si>
  <si>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</si>
  <si>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</si>
  <si>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</si>
  <si>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</si>
  <si>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</si>
  <si>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</si>
  <si>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</si>
  <si>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</si>
  <si>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</si>
  <si>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</si>
  <si>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</si>
  <si>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</si>
  <si>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</si>
  <si>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</si>
  <si>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</si>
  <si>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</si>
  <si>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</si>
  <si>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</si>
  <si>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</si>
  <si>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</si>
  <si>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</si>
  <si>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</si>
  <si>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</si>
  <si>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</si>
  <si>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</si>
  <si>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</si>
  <si>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</si>
  <si>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</si>
  <si>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</si>
  <si>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</si>
  <si>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</si>
  <si>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</si>
  <si>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</si>
  <si>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</si>
  <si>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</si>
  <si>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</si>
  <si>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</si>
  <si>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</si>
  <si>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</si>
  <si>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</si>
  <si>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</si>
  <si>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</si>
  <si>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</si>
  <si>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</si>
  <si>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</si>
  <si>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</si>
  <si>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</si>
  <si>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</si>
  <si>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</si>
  <si>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</si>
  <si>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</si>
  <si>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</si>
  <si>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</si>
  <si>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</si>
  <si>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</si>
  <si>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</si>
  <si>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</si>
  <si>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</si>
  <si>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</si>
  <si>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</si>
  <si>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</si>
  <si>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</si>
  <si>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</si>
  <si>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</si>
  <si>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</si>
  <si>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</si>
  <si>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</si>
  <si>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</si>
  <si>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</si>
  <si>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</si>
  <si>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</si>
  <si>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</si>
  <si>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</si>
  <si>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</si>
  <si>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</si>
  <si>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</si>
  <si>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</si>
  <si>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</si>
  <si>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</si>
  <si>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</si>
  <si>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</si>
  <si>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</si>
  <si>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</si>
  <si>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</si>
  <si>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</si>
  <si>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</si>
  <si>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</si>
  <si>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</si>
  <si>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</si>
  <si>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</si>
  <si>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</si>
  <si>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</si>
  <si>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</si>
  <si>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</si>
  <si>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</si>
  <si>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</si>
  <si>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</si>
  <si>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</si>
  <si>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</si>
  <si>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</si>
  <si>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</si>
  <si>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</si>
  <si>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</si>
  <si>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</si>
  <si>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</si>
  <si>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</si>
  <si>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</si>
  <si>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</si>
  <si>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</si>
  <si>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</si>
  <si>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</si>
  <si>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</si>
  <si>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</si>
  <si>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</si>
  <si>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</si>
  <si>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</si>
  <si>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</si>
  <si>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</si>
  <si>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</si>
  <si>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</si>
  <si>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</si>
  <si>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</si>
  <si>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</si>
  <si>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</si>
  <si>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</si>
  <si>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</si>
  <si>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</si>
  <si>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</si>
  <si>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</si>
  <si>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</si>
  <si>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</si>
  <si>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</si>
  <si>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</si>
  <si>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</si>
  <si>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</si>
  <si>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</si>
  <si>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</si>
  <si>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</si>
  <si>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</si>
  <si>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</si>
  <si>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</si>
  <si>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</si>
  <si>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</si>
  <si>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</si>
  <si>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</si>
  <si>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</si>
  <si>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</si>
  <si>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</si>
  <si>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</si>
  <si>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</si>
  <si>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</si>
  <si>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</si>
  <si>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</si>
  <si>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</si>
  <si>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</si>
  <si>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</si>
  <si>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</si>
  <si>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</si>
  <si>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</si>
  <si>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</si>
  <si>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</si>
  <si>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</si>
  <si>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</si>
  <si>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</si>
  <si>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</si>
  <si>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</si>
  <si>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</si>
  <si>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</si>
  <si>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</si>
  <si>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</si>
  <si>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</si>
  <si>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</si>
  <si>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</si>
  <si>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</si>
  <si>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</si>
  <si>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</si>
  <si>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</si>
  <si>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</si>
  <si>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</si>
  <si>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</si>
  <si>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</si>
  <si>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</si>
  <si>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</si>
  <si>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</si>
  <si>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</si>
  <si>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</si>
  <si>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</si>
  <si>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</si>
  <si>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</si>
  <si>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</si>
  <si>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</si>
  <si>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</si>
  <si>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</si>
  <si>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</si>
  <si>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</si>
  <si>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</si>
  <si>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</si>
  <si>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</si>
  <si>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</si>
  <si>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</si>
  <si>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</si>
  <si>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</si>
  <si>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</si>
  <si>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</si>
  <si>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</si>
  <si>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</si>
  <si>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</si>
  <si>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</si>
  <si>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</si>
  <si>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</si>
  <si>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</si>
  <si>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</si>
  <si>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</si>
  <si>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</si>
  <si>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</si>
  <si>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</si>
  <si>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</si>
  <si>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</si>
  <si>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</si>
  <si>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</si>
  <si>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</si>
  <si>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</si>
  <si>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</si>
  <si>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</si>
  <si>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</si>
  <si>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</si>
  <si>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</si>
  <si>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</si>
  <si>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</si>
  <si>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</si>
  <si>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</si>
  <si>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</si>
  <si>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</si>
  <si>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</si>
  <si>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</si>
  <si>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</si>
  <si>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</si>
  <si>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</si>
  <si>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</si>
  <si>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</si>
  <si>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</si>
  <si>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</si>
  <si>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</si>
  <si>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</si>
  <si>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</si>
  <si>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</si>
  <si>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</si>
  <si>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</si>
  <si>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</si>
  <si>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</si>
  <si>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</si>
  <si>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</si>
  <si>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</si>
  <si>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</si>
  <si>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</si>
  <si>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</si>
  <si>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</si>
  <si>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</si>
  <si>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</si>
  <si>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</si>
  <si>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</si>
  <si>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</si>
  <si>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</si>
  <si>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</si>
  <si>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</si>
  <si>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</si>
  <si>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</si>
  <si>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</si>
  <si>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</si>
  <si>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</si>
  <si>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</si>
  <si>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</si>
  <si>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</si>
  <si>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</si>
  <si>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</si>
  <si>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</si>
  <si>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</si>
  <si>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</si>
  <si>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</si>
  <si>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</si>
  <si>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</si>
  <si>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</si>
  <si>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</si>
  <si>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</si>
  <si>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</si>
  <si>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</si>
  <si>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</si>
  <si>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</si>
  <si>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</si>
  <si>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</si>
  <si>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</si>
  <si>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</si>
  <si>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</si>
  <si>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</si>
  <si>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</si>
  <si>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</si>
  <si>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</si>
  <si>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</si>
  <si>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</si>
  <si>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</si>
  <si>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</si>
  <si>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</si>
  <si>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</si>
  <si>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</si>
  <si>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</si>
  <si>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</si>
  <si>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</si>
  <si>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</si>
  <si>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</si>
  <si>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</si>
  <si>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</si>
  <si>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</si>
  <si>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</si>
  <si>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</si>
  <si>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</si>
  <si>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</si>
  <si>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</si>
  <si>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</si>
  <si>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</si>
  <si>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</si>
  <si>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</si>
  <si>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</si>
  <si>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</si>
  <si>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</si>
  <si>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</si>
  <si>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</si>
  <si>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</si>
  <si>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</si>
  <si>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</si>
  <si>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</si>
  <si>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</si>
  <si>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</si>
  <si>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</si>
  <si>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</si>
  <si>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</si>
  <si>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</si>
  <si>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</si>
  <si>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</si>
  <si>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</si>
  <si>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</si>
  <si>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</si>
  <si>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</si>
  <si>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</si>
  <si>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</si>
  <si>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</si>
  <si>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</si>
  <si>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</si>
  <si>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</si>
  <si>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</si>
  <si>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</si>
  <si>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</si>
  <si>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</si>
  <si>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</si>
  <si>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</si>
  <si>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</si>
  <si>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</si>
  <si>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</si>
  <si>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</si>
  <si>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</si>
  <si>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</si>
  <si>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</si>
  <si>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</si>
  <si>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</si>
  <si>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</si>
  <si>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</si>
  <si>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</si>
  <si>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</si>
  <si>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</si>
  <si>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</si>
  <si>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</si>
  <si>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</si>
  <si>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</si>
  <si>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</si>
  <si>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</si>
  <si>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</si>
  <si>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</si>
  <si>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</si>
  <si>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</si>
  <si>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</si>
  <si>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</si>
  <si>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</si>
  <si>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</si>
  <si>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</si>
  <si>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</si>
  <si>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</si>
  <si>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</si>
  <si>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</si>
  <si>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</si>
  <si>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</si>
  <si>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</si>
  <si>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</si>
  <si>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</si>
  <si>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</si>
  <si>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</si>
  <si>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</si>
  <si>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</si>
  <si>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</si>
  <si>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</si>
  <si>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</si>
  <si>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</si>
  <si>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</si>
  <si>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</si>
  <si>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</si>
  <si>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</si>
  <si>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</si>
  <si>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</si>
  <si>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</si>
  <si>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</si>
  <si>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</si>
  <si>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</si>
  <si>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</si>
  <si>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</si>
  <si>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</si>
  <si>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</si>
  <si>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</si>
  <si>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</si>
  <si>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</si>
  <si>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</si>
  <si>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</si>
  <si>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</si>
  <si>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</si>
  <si>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</si>
  <si>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</si>
  <si>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</si>
  <si>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</si>
  <si>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</si>
  <si>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</si>
  <si>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</si>
  <si>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</si>
  <si>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</si>
  <si>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</si>
  <si>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</si>
  <si>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</si>
  <si>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</si>
  <si>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</si>
  <si>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</si>
  <si>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</si>
  <si>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</si>
  <si>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</si>
  <si>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</si>
  <si>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</si>
  <si>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</si>
  <si>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</si>
  <si>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</si>
  <si>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</si>
  <si>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</si>
  <si>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</si>
  <si>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</si>
  <si>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</si>
  <si>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</si>
  <si>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</si>
  <si>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</si>
  <si>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</si>
  <si>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</si>
  <si>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</si>
  <si>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</si>
  <si>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</si>
  <si>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</si>
  <si>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</si>
  <si>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</si>
  <si>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</si>
  <si>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</si>
  <si>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</si>
  <si>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</si>
  <si>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</si>
  <si>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</si>
  <si>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</si>
  <si>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</si>
  <si>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</si>
  <si>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</si>
  <si>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</si>
  <si>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</si>
  <si>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</si>
  <si>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</si>
  <si>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</si>
  <si>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</si>
  <si>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</si>
  <si>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</si>
  <si>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</si>
  <si>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</si>
  <si>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</si>
  <si>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</si>
  <si>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</si>
  <si>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</si>
  <si>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</si>
  <si>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</si>
  <si>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</si>
  <si>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</si>
  <si>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</si>
  <si>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</si>
  <si>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</si>
  <si>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</si>
  <si>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</si>
  <si>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</si>
  <si>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</si>
  <si>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</si>
  <si>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</si>
  <si>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</si>
  <si>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</si>
  <si>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</si>
  <si>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</si>
  <si>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</si>
  <si>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</si>
  <si>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</si>
  <si>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</si>
  <si>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</si>
  <si>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</si>
  <si>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</si>
  <si>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</si>
  <si>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</si>
  <si>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</si>
  <si>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</si>
  <si>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</si>
  <si>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</si>
  <si>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</si>
  <si>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</si>
  <si>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</si>
  <si>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</si>
  <si>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</si>
  <si>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</si>
  <si>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</si>
  <si>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</si>
  <si>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</si>
  <si>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</si>
  <si>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</si>
  <si>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</si>
  <si>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</si>
  <si>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</si>
  <si>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</si>
  <si>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</si>
  <si>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</si>
  <si>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</si>
  <si>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</si>
  <si>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</si>
  <si>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</si>
  <si>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</si>
  <si>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</si>
  <si>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</si>
  <si>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</si>
  <si>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</si>
  <si>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</si>
  <si>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</si>
  <si>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</si>
  <si>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</si>
  <si>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</si>
  <si>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</si>
  <si>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</si>
  <si>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</si>
  <si>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</si>
  <si>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</si>
  <si>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</si>
  <si>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</si>
  <si>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</si>
  <si>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</si>
  <si>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</si>
  <si>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</si>
  <si>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</si>
  <si>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</si>
  <si>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</si>
  <si>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</si>
  <si>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</si>
  <si>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</si>
  <si>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</si>
  <si>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</si>
  <si>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</si>
  <si>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</si>
  <si>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</si>
  <si>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</si>
  <si>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</si>
  <si>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</si>
  <si>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</si>
  <si>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</si>
  <si>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</si>
  <si>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</si>
  <si>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</si>
  <si>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</si>
  <si>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</si>
  <si>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</si>
  <si>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</si>
  <si>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</si>
  <si>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</si>
  <si>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</si>
  <si>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</si>
  <si>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</si>
  <si>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</si>
  <si>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</si>
  <si>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</si>
  <si>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</si>
  <si>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</si>
  <si>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</si>
  <si>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</si>
  <si>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</si>
  <si>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</si>
  <si>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</si>
  <si>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</si>
  <si>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</si>
  <si>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</si>
  <si>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</si>
  <si>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</si>
  <si>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</si>
  <si>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</si>
  <si>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</si>
  <si>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</si>
  <si>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</si>
  <si>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</si>
  <si>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</si>
  <si>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</si>
  <si>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</si>
  <si>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</si>
  <si>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</si>
  <si>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</si>
  <si>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</si>
  <si>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</si>
  <si>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</si>
  <si>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</si>
  <si>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</si>
  <si>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</si>
  <si>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</si>
  <si>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</si>
  <si>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</si>
  <si>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</si>
  <si>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</si>
  <si>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</si>
  <si>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</si>
  <si>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</si>
  <si>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</si>
  <si>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</si>
  <si>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</si>
  <si>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</si>
  <si>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</si>
  <si>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</si>
  <si>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</si>
  <si>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</si>
  <si>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</si>
  <si>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</si>
  <si>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</si>
  <si>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</si>
  <si>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</si>
  <si>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</si>
  <si>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</si>
  <si>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</si>
  <si>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</si>
  <si>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</si>
  <si>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</si>
  <si>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</si>
  <si>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</si>
  <si>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</si>
  <si>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</si>
  <si>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</si>
  <si>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</si>
  <si>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</si>
  <si>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</si>
  <si>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</si>
  <si>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</si>
  <si>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</si>
  <si>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</si>
  <si>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</si>
  <si>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</si>
  <si>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</si>
  <si>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</si>
  <si>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</si>
  <si>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</si>
  <si>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</si>
  <si>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</si>
  <si>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</si>
  <si>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</si>
  <si>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</si>
  <si>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</si>
  <si>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</si>
  <si>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</si>
  <si>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</si>
  <si>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</si>
  <si>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</si>
  <si>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</si>
  <si>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</si>
  <si>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</si>
  <si>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</si>
  <si>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</si>
  <si>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</si>
  <si>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</si>
  <si>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</si>
  <si>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</si>
  <si>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</si>
  <si>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</si>
  <si>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</si>
  <si>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</si>
  <si>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</si>
  <si>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</si>
  <si>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</si>
  <si>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</si>
  <si>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</si>
  <si>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</si>
  <si>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</si>
  <si>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</si>
  <si>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</si>
  <si>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</si>
  <si>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</si>
  <si>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</si>
  <si>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</si>
  <si>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</si>
  <si>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</si>
  <si>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</si>
  <si>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</si>
  <si>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</si>
  <si>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</si>
  <si>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</si>
  <si>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</si>
  <si>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</si>
  <si>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</si>
  <si>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</si>
  <si>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</si>
  <si>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</si>
  <si>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</si>
  <si>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</si>
  <si>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</si>
  <si>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</si>
  <si>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</si>
  <si>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</si>
  <si>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</si>
  <si>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</si>
  <si>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</si>
  <si>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</si>
  <si>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</si>
  <si>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</si>
  <si>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</si>
  <si>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</si>
  <si>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</si>
  <si>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</si>
  <si>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</si>
  <si>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</si>
  <si>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</si>
  <si>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</si>
  <si>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</si>
  <si>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</si>
  <si>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</si>
  <si>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</si>
  <si>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</si>
  <si>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</si>
  <si>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</si>
  <si>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</si>
  <si>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</si>
  <si>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</si>
  <si>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</si>
  <si>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</si>
  <si>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</si>
  <si>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</si>
  <si>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</si>
  <si>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</si>
  <si>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</si>
  <si>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</si>
  <si>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</si>
  <si>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</si>
  <si>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</si>
  <si>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</si>
  <si>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</si>
  <si>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</si>
  <si>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</si>
  <si>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</si>
  <si>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</si>
  <si>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</si>
  <si>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</si>
  <si>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</si>
  <si>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</si>
  <si>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</si>
  <si>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</si>
  <si>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</si>
  <si>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</si>
  <si>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</si>
  <si>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</si>
  <si>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</si>
  <si>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</si>
  <si>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</si>
  <si>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</si>
  <si>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</si>
  <si>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</si>
  <si>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</si>
  <si>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</si>
  <si>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</si>
  <si>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</si>
  <si>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</si>
  <si>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</si>
  <si>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</si>
  <si>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</si>
  <si>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</si>
  <si>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</si>
  <si>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</si>
  <si>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</si>
  <si>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</si>
  <si>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</si>
  <si>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</si>
  <si>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</si>
  <si>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</si>
  <si>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</si>
  <si>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</si>
  <si>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</si>
  <si>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</si>
  <si>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</si>
  <si>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</si>
  <si>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</si>
  <si>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</si>
  <si>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</si>
  <si>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</si>
  <si>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</si>
  <si>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</si>
  <si>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</si>
  <si>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</si>
  <si>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</si>
  <si>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</si>
  <si>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</si>
  <si>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</si>
  <si>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</si>
  <si>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</si>
  <si>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</si>
  <si>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</si>
  <si>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</si>
  <si>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</si>
  <si>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</si>
  <si>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</si>
  <si>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</si>
  <si>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</si>
  <si>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</si>
  <si>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</si>
  <si>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</si>
  <si>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</si>
  <si>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</si>
  <si>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</si>
  <si>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</si>
  <si>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</si>
  <si>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</si>
  <si>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</si>
  <si>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</si>
  <si>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</si>
  <si>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</si>
  <si>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</si>
  <si>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</si>
  <si>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</si>
  <si>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</si>
  <si>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</si>
  <si>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</si>
  <si>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</si>
  <si>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</si>
  <si>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</si>
  <si>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</si>
  <si>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</si>
  <si>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</si>
  <si>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</si>
  <si>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</si>
  <si>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</si>
  <si>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</si>
  <si>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</si>
  <si>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</si>
  <si>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</si>
  <si>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</si>
  <si>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</si>
  <si>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</si>
  <si>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</si>
  <si>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</si>
  <si>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</si>
  <si>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</si>
  <si>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</si>
  <si>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</si>
  <si>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</si>
  <si>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</si>
  <si>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</si>
  <si>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</si>
  <si>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</si>
  <si>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</si>
  <si>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</si>
  <si>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</si>
  <si>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</si>
  <si>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</si>
  <si>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</si>
  <si>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</si>
  <si>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</si>
  <si>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</si>
  <si>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</si>
  <si>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</si>
  <si>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</si>
  <si>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</si>
  <si>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</si>
  <si>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</si>
  <si>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</si>
  <si>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</si>
  <si>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</si>
  <si>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</si>
  <si>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</si>
  <si>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</si>
  <si>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</si>
  <si>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</si>
  <si>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</si>
  <si>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</si>
  <si>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</si>
  <si>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</si>
  <si>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</si>
  <si>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</si>
  <si>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</si>
  <si>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</si>
  <si>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</si>
  <si>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</si>
  <si>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</si>
  <si>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</si>
  <si>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</si>
  <si>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</si>
  <si>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</si>
  <si>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</si>
  <si>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</si>
  <si>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</si>
  <si>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</si>
  <si>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</si>
  <si>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</si>
  <si>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</si>
  <si>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</si>
  <si>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</si>
  <si>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</si>
  <si>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</si>
  <si>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</si>
  <si>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</si>
  <si>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</si>
  <si>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</si>
  <si>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</si>
  <si>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</si>
  <si>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</si>
  <si>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</si>
  <si>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</si>
  <si>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</si>
  <si>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</si>
  <si>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</si>
  <si>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</si>
  <si>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</si>
  <si>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</si>
  <si>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</si>
  <si>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</si>
  <si>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</si>
  <si>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</si>
  <si>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</si>
  <si>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</si>
  <si>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</si>
  <si>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</si>
  <si>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</si>
  <si>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</si>
  <si>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</si>
  <si>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</si>
  <si>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</si>
  <si>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</si>
  <si>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</si>
  <si>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</si>
  <si>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</si>
  <si>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</si>
  <si>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</si>
  <si>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</si>
  <si>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</si>
  <si>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</si>
  <si>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</si>
  <si>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</si>
  <si>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</si>
  <si>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</si>
  <si>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</si>
  <si>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</si>
  <si>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</si>
  <si>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</si>
  <si>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</si>
  <si>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</si>
  <si>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</si>
  <si>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</si>
  <si>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</si>
  <si>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</si>
  <si>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</si>
  <si>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</si>
  <si>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</si>
  <si>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</si>
  <si>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</si>
  <si>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</si>
  <si>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</si>
  <si>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</si>
  <si>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</si>
  <si>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</si>
  <si>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</si>
  <si>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</si>
  <si>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</si>
  <si>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</si>
  <si>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</si>
  <si>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</si>
  <si>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</si>
  <si>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</si>
  <si>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</si>
  <si>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</si>
  <si>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</si>
  <si>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</si>
  <si>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</si>
  <si>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</si>
  <si>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</si>
  <si>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</si>
  <si>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</si>
  <si>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</si>
  <si>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</si>
  <si>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</si>
  <si>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</si>
  <si>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</si>
  <si>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</si>
  <si>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</si>
  <si>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</si>
  <si>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</si>
  <si>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</si>
  <si>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</si>
  <si>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</si>
  <si>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</si>
  <si>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</si>
  <si>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</si>
  <si>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</si>
  <si>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</si>
  <si>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</si>
  <si>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</si>
  <si>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</si>
  <si>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</si>
  <si>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</si>
  <si>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</si>
  <si>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</si>
  <si>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</si>
  <si>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</si>
  <si>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</si>
  <si>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</si>
  <si>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</si>
  <si>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</si>
  <si>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</si>
  <si>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</si>
  <si>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</si>
  <si>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</si>
  <si>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</si>
  <si>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</si>
  <si>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</si>
  <si>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</si>
  <si>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</si>
  <si>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</si>
  <si>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</si>
  <si>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</si>
  <si>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</si>
  <si>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</si>
  <si>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</si>
  <si>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</si>
  <si>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</si>
  <si>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</si>
  <si>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</si>
  <si>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</si>
  <si>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</si>
  <si>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</si>
  <si>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</si>
  <si>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</si>
  <si>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</si>
  <si>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</si>
  <si>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</si>
  <si>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</si>
  <si>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</si>
  <si>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</si>
  <si>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</si>
  <si>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</si>
  <si>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</si>
  <si>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</si>
  <si>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</si>
  <si>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</si>
  <si>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</si>
  <si>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</si>
  <si>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</si>
  <si>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</si>
  <si>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</si>
  <si>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</si>
  <si>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</si>
  <si>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</si>
  <si>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</si>
  <si>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</si>
  <si>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</si>
  <si>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</si>
  <si>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</si>
  <si>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</si>
  <si>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</si>
  <si>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</si>
  <si>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</si>
  <si>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</si>
  <si>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</si>
  <si>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</si>
  <si>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</si>
  <si>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</si>
  <si>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</si>
  <si>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</si>
  <si>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</si>
  <si>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</si>
  <si>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</si>
  <si>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</si>
  <si>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</si>
  <si>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</si>
  <si>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</si>
  <si>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</si>
  <si>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</si>
  <si>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</si>
  <si>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</si>
  <si>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</si>
  <si>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</si>
  <si>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</si>
  <si>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</si>
  <si>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</si>
  <si>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</si>
  <si>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</si>
  <si>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</si>
  <si>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</si>
  <si>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</si>
  <si>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</si>
  <si>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</si>
  <si>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</si>
  <si>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</si>
  <si>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</si>
  <si>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</si>
  <si>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</si>
  <si>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</si>
  <si>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</si>
  <si>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</si>
  <si>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</si>
  <si>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</si>
  <si>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</si>
  <si>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</si>
  <si>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</si>
  <si>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</si>
  <si>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</si>
  <si>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</si>
  <si>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</si>
  <si>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</si>
  <si>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</si>
  <si>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</si>
  <si>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</si>
  <si>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</si>
  <si>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</si>
  <si>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</si>
  <si>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</si>
  <si>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</si>
  <si>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</si>
  <si>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</si>
  <si>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</si>
  <si>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</si>
  <si>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</si>
  <si>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</si>
  <si>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</si>
  <si>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</si>
  <si>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</si>
  <si>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</si>
  <si>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</si>
  <si>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</si>
  <si>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</si>
  <si>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</si>
  <si>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</si>
  <si>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</si>
  <si>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</si>
  <si>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</si>
  <si>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</si>
  <si>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</si>
  <si>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</si>
  <si>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</si>
  <si>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</si>
  <si>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</si>
  <si>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</si>
  <si>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</si>
  <si>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</si>
  <si>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</si>
  <si>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</si>
  <si>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</si>
  <si>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</si>
  <si>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</si>
  <si>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</si>
  <si>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</si>
  <si>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</si>
  <si>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</si>
  <si>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</si>
  <si>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</si>
  <si>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</si>
  <si>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</si>
  <si>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</si>
  <si>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</si>
  <si>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</si>
  <si>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</si>
  <si>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</si>
  <si>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</si>
  <si>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</si>
  <si>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</si>
  <si>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</si>
  <si>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</si>
  <si>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</si>
  <si>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</si>
  <si>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</si>
  <si>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</si>
  <si>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</si>
  <si>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</si>
  <si>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</si>
  <si>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</si>
  <si>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</si>
  <si>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</si>
  <si>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</si>
  <si>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</si>
  <si>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</si>
  <si>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</si>
  <si>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</si>
  <si>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</si>
  <si>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</si>
  <si>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</si>
  <si>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</si>
  <si>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</si>
  <si>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</si>
  <si>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</si>
  <si>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</si>
  <si>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</si>
  <si>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</si>
  <si>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</si>
  <si>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</si>
  <si>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</si>
  <si>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</si>
  <si>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</si>
  <si>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</si>
  <si>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</si>
  <si>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</si>
  <si>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</si>
  <si>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</si>
  <si>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</si>
  <si>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</si>
  <si>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</si>
  <si>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</si>
  <si>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</si>
  <si>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</si>
  <si>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</si>
  <si>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</si>
  <si>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</si>
  <si>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</si>
  <si>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</si>
  <si>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</si>
  <si>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</si>
  <si>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</si>
  <si>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</si>
  <si>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</si>
  <si>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</si>
  <si>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</si>
  <si>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</si>
  <si>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</si>
  <si>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</si>
  <si>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</si>
  <si>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</si>
  <si>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</si>
  <si>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</si>
  <si>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</si>
  <si>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</si>
  <si>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</si>
  <si>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</si>
  <si>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</si>
  <si>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</si>
  <si>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</si>
  <si>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</si>
  <si>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</si>
  <si>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</si>
  <si>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</si>
  <si>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</si>
  <si>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</si>
  <si>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</si>
  <si>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</si>
  <si>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</si>
  <si>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</si>
  <si>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</si>
  <si>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</si>
  <si>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</si>
  <si>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</si>
  <si>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</si>
  <si>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</si>
  <si>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</si>
  <si>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</si>
  <si>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</si>
  <si>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</si>
  <si>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</si>
  <si>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</si>
  <si>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</si>
  <si>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</si>
  <si>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</si>
  <si>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</si>
  <si>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</si>
  <si>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</si>
  <si>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</si>
  <si>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</si>
  <si>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</si>
  <si>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</si>
  <si>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</si>
  <si>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</si>
  <si>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</si>
  <si>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</si>
  <si>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</si>
  <si>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</si>
  <si>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</si>
  <si>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</si>
  <si>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</si>
  <si>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</si>
  <si>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</si>
  <si>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</si>
  <si>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</si>
  <si>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</si>
  <si>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</si>
  <si>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</si>
  <si>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</si>
  <si>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</si>
  <si>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</si>
  <si>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</si>
  <si>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</si>
  <si>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</si>
  <si>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</si>
  <si>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</si>
  <si>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</si>
  <si>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</si>
  <si>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</si>
  <si>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</si>
  <si>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</si>
  <si>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</si>
  <si>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</si>
  <si>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</si>
  <si>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</si>
  <si>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</si>
  <si>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</si>
  <si>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</si>
  <si>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</si>
  <si>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</si>
  <si>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</si>
  <si>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</si>
  <si>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</si>
  <si>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</si>
  <si>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</si>
  <si>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</si>
  <si>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</si>
  <si>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</si>
  <si>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</si>
  <si>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</si>
  <si>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</si>
  <si>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</si>
  <si>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</si>
  <si>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</si>
  <si>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</si>
  <si>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</si>
  <si>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</si>
  <si>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</si>
  <si>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</si>
  <si>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</si>
  <si>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</si>
  <si>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</si>
  <si>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</si>
  <si>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</si>
  <si>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</si>
  <si>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</si>
  <si>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</si>
  <si>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</si>
  <si>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</si>
  <si>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</si>
  <si>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</si>
  <si>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</si>
  <si>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</si>
  <si>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</si>
  <si>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</si>
  <si>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</si>
  <si>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</si>
  <si>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</si>
  <si>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</si>
  <si>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</si>
  <si>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</si>
  <si>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</si>
  <si>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</si>
  <si>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</si>
  <si>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</si>
  <si>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</si>
  <si>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</si>
  <si>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</si>
  <si>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</si>
  <si>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</si>
  <si>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</si>
  <si>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</si>
  <si>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</si>
  <si>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</si>
  <si>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</si>
  <si>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</si>
  <si>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</si>
  <si>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</si>
  <si>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</si>
  <si>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</si>
  <si>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</si>
  <si>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</si>
  <si>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</si>
  <si>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</si>
  <si>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</si>
  <si>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</si>
  <si>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</si>
  <si>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</si>
  <si>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</si>
  <si>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</si>
  <si>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</si>
  <si>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</si>
  <si>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</si>
  <si>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</si>
  <si>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</si>
  <si>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</si>
  <si>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</si>
  <si>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</si>
  <si>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</si>
  <si>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</si>
  <si>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</si>
  <si>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</si>
  <si>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</si>
  <si>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</si>
  <si>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</si>
  <si>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</si>
  <si>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</si>
  <si>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</si>
  <si>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</si>
  <si>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</si>
  <si>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</si>
  <si>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</si>
  <si>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</si>
  <si>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</si>
  <si>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</si>
  <si>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</si>
  <si>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</si>
  <si>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</si>
  <si>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</si>
  <si>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</si>
  <si>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</si>
  <si>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</si>
  <si>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</si>
  <si>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</si>
  <si>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</si>
  <si>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</si>
  <si>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</si>
  <si>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</si>
  <si>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</si>
  <si>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</si>
  <si>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</si>
  <si>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</si>
  <si>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</si>
  <si>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</si>
  <si>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</si>
  <si>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</si>
  <si>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</si>
  <si>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</si>
  <si>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</si>
  <si>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</si>
  <si>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</si>
  <si>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</si>
  <si>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</si>
  <si>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</si>
  <si>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</si>
  <si>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</si>
  <si>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</si>
  <si>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</si>
  <si>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</si>
  <si>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</si>
  <si>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</si>
  <si>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</si>
  <si>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</si>
  <si>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</si>
  <si>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</si>
  <si>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</si>
  <si>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</si>
  <si>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</si>
  <si>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</si>
  <si>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</si>
  <si>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</si>
  <si>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</si>
  <si>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</si>
  <si>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</si>
  <si>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</si>
  <si>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</si>
  <si>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</si>
  <si>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</si>
  <si>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</si>
  <si>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</si>
  <si>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</si>
  <si>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</si>
  <si>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</si>
  <si>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</si>
  <si>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</si>
  <si>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</si>
  <si>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</si>
  <si>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</si>
  <si>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</si>
  <si>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</si>
  <si>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</si>
  <si>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</si>
  <si>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</si>
  <si>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</si>
  <si>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</si>
  <si>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</si>
  <si>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</si>
  <si>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</si>
  <si>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</si>
  <si>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</si>
  <si>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</si>
  <si>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</si>
  <si>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</si>
  <si>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</si>
  <si>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</si>
  <si>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</si>
  <si>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</si>
  <si>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</si>
  <si>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</si>
  <si>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</si>
  <si>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</si>
  <si>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</si>
  <si>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</si>
  <si>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</si>
  <si>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</si>
  <si>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</si>
  <si>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</si>
  <si>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</si>
  <si>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</si>
  <si>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</si>
  <si>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</si>
  <si>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</si>
  <si>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</si>
  <si>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</si>
  <si>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</si>
  <si>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</si>
  <si>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</si>
  <si>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</si>
  <si>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</si>
  <si>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</si>
  <si>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</si>
  <si>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</si>
  <si>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</si>
  <si>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</si>
  <si>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</si>
  <si>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</si>
  <si>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</si>
  <si>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</si>
  <si>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</si>
  <si>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</si>
  <si>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</si>
  <si>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</si>
  <si>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</si>
  <si>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</si>
  <si>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</si>
  <si>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</si>
  <si>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</si>
  <si>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</si>
  <si>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</si>
  <si>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</si>
  <si>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</si>
  <si>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</si>
  <si>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</si>
  <si>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</si>
  <si>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</si>
  <si>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</si>
  <si>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</si>
  <si>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</si>
  <si>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</si>
  <si>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</si>
  <si>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</si>
  <si>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</si>
  <si>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</si>
  <si>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</si>
  <si>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</si>
  <si>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</si>
  <si>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</si>
  <si>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</si>
  <si>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</si>
  <si>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</si>
  <si>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</si>
  <si>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</si>
  <si>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</si>
  <si>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</si>
  <si>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</si>
  <si>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</si>
  <si>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</si>
  <si>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</si>
  <si>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</si>
  <si>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</si>
  <si>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</si>
  <si>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</si>
  <si>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</si>
  <si>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</si>
  <si>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</si>
  <si>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</si>
  <si>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</si>
  <si>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</si>
  <si>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</si>
  <si>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</si>
  <si>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</si>
  <si>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</si>
  <si>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</si>
  <si>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</si>
  <si>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</si>
  <si>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</si>
  <si>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</si>
  <si>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</si>
  <si>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</si>
  <si>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</si>
  <si>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</si>
  <si>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</si>
  <si>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</si>
  <si>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</si>
  <si>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</si>
  <si>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</si>
  <si>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</si>
  <si>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</si>
  <si>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</si>
  <si>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</si>
  <si>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</si>
  <si>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</si>
  <si>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</si>
  <si>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</si>
  <si>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</si>
  <si>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</si>
  <si>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</si>
  <si>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</si>
  <si>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</si>
  <si>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</si>
  <si>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</si>
  <si>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</si>
  <si>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</si>
  <si>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</si>
  <si>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</si>
  <si>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</si>
  <si>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</si>
  <si>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</si>
  <si>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</si>
  <si>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</si>
  <si>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</si>
  <si>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</si>
  <si>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</si>
  <si>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</si>
  <si>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</si>
  <si>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</si>
  <si>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</si>
  <si>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</si>
  <si>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</si>
  <si>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</si>
  <si>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</si>
  <si>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</si>
  <si>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</si>
  <si>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</si>
  <si>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</si>
  <si>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</si>
  <si>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</si>
  <si>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</si>
  <si>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</si>
  <si>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</si>
  <si>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</si>
  <si>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</si>
  <si>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</si>
  <si>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</si>
  <si>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</si>
  <si>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</si>
  <si>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</si>
  <si>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</si>
  <si>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</si>
  <si>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</si>
  <si>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</si>
  <si>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</si>
  <si>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</si>
  <si>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</si>
  <si>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</si>
  <si>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</si>
  <si>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</si>
  <si>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</si>
  <si>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</si>
  <si>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</si>
  <si>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</si>
  <si>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</si>
  <si>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</si>
  <si>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</si>
  <si>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</si>
  <si>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</si>
  <si>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</si>
  <si>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</si>
  <si>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</si>
  <si>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</si>
  <si>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</si>
  <si>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</si>
  <si>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</si>
  <si>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</si>
  <si>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</si>
  <si>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</si>
  <si>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</si>
  <si>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</si>
  <si>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</si>
  <si>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</si>
  <si>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</si>
  <si>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</si>
  <si>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</si>
  <si>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</si>
  <si>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</si>
  <si>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</si>
  <si>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</si>
  <si>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</si>
  <si>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</si>
  <si>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</si>
  <si>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</si>
  <si>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</si>
  <si>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</si>
  <si>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</si>
  <si>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</si>
  <si>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</si>
  <si>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</si>
  <si>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</si>
  <si>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</si>
  <si>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</si>
  <si>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</si>
  <si>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</si>
  <si>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</si>
  <si>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</si>
  <si>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</si>
  <si>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</si>
  <si>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</si>
  <si>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</si>
  <si>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</si>
  <si>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</si>
  <si>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</si>
  <si>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</si>
  <si>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</si>
  <si>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</si>
  <si>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</si>
  <si>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</si>
  <si>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</si>
  <si>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</si>
  <si>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</si>
  <si>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</si>
  <si>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</si>
  <si>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</si>
  <si>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</si>
  <si>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</si>
  <si>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</si>
  <si>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</si>
  <si>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</si>
  <si>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</si>
  <si>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</si>
  <si>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</si>
  <si>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</si>
  <si>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</si>
  <si>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</si>
  <si>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</si>
  <si>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</si>
  <si>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</si>
  <si>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</si>
  <si>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</si>
  <si>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</si>
  <si>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</si>
  <si>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</si>
  <si>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</si>
  <si>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</si>
  <si>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</si>
  <si>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</si>
  <si>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</si>
  <si>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</si>
  <si>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</si>
  <si>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</si>
  <si>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</si>
  <si>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</si>
  <si>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</si>
  <si>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</si>
  <si>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</si>
  <si>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</si>
  <si>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</si>
  <si>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</si>
  <si>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</si>
  <si>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</si>
  <si>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</si>
  <si>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</si>
  <si>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</si>
  <si>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</si>
  <si>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</si>
  <si>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</si>
  <si>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</si>
  <si>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</si>
  <si>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</si>
  <si>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</si>
  <si>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</si>
  <si>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</si>
  <si>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</si>
  <si>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</si>
  <si>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</si>
  <si>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</si>
  <si>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</si>
  <si>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</si>
  <si>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</si>
  <si>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</si>
  <si>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</si>
  <si>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</si>
  <si>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</si>
  <si>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</si>
  <si>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</si>
  <si>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</si>
  <si>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</si>
  <si>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</si>
  <si>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</si>
  <si>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</si>
  <si>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</si>
  <si>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</si>
  <si>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</si>
  <si>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</si>
  <si>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</si>
  <si>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</si>
  <si>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</si>
  <si>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</si>
  <si>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</si>
  <si>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</si>
  <si>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</si>
  <si>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</si>
  <si>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</si>
  <si>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</si>
  <si>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</si>
  <si>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</si>
  <si>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</si>
  <si>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</si>
  <si>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</si>
  <si>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</si>
  <si>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</si>
  <si>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</si>
  <si>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</si>
  <si>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</si>
  <si>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</si>
  <si>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</si>
  <si>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</si>
  <si>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</si>
  <si>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</si>
  <si>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</si>
  <si>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</si>
  <si>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</si>
  <si>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</si>
  <si>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</si>
  <si>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</si>
  <si>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</si>
  <si>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</si>
  <si>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</si>
  <si>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</si>
  <si>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</si>
  <si>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</si>
  <si>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</si>
  <si>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</si>
  <si>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</si>
  <si>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</si>
  <si>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</si>
  <si>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</si>
  <si>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</si>
  <si>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</si>
  <si>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</si>
  <si>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</si>
  <si>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</si>
  <si>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</si>
  <si>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</si>
  <si>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</si>
  <si>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</si>
  <si>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</si>
  <si>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</si>
  <si>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</si>
  <si>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</si>
  <si>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</si>
  <si>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</si>
  <si>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</si>
  <si>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</si>
  <si>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</si>
  <si>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</si>
  <si>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</si>
  <si>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</si>
  <si>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</si>
  <si>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</si>
  <si>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</si>
  <si>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</si>
  <si>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</si>
  <si>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</si>
  <si>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</si>
  <si>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</si>
  <si>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</si>
  <si>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</si>
  <si>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</si>
  <si>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</si>
  <si>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</si>
  <si>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</si>
  <si>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</si>
  <si>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</si>
  <si>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</si>
  <si>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</si>
  <si>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</si>
  <si>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</si>
  <si>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</si>
  <si>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</si>
  <si>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</si>
  <si>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</si>
  <si>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</si>
  <si>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</si>
  <si>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</si>
  <si>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</si>
  <si>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</si>
  <si>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</si>
  <si>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</si>
  <si>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</si>
  <si>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</si>
  <si>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</si>
  <si>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</si>
  <si>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</si>
  <si>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</si>
  <si>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</si>
  <si>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</si>
  <si>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</si>
  <si>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</si>
  <si>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</si>
  <si>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</si>
  <si>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</si>
  <si>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</si>
  <si>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</si>
  <si>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</si>
  <si>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</si>
  <si>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</si>
  <si>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</si>
  <si>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</si>
  <si>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</si>
  <si>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</si>
  <si>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</si>
  <si>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</si>
  <si>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</si>
  <si>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</si>
  <si>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</si>
  <si>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</si>
  <si>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</si>
  <si>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</si>
  <si>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</si>
  <si>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</si>
  <si>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</si>
  <si>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</si>
  <si>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</si>
  <si>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</si>
  <si>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</si>
  <si>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</si>
  <si>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</si>
  <si>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</si>
  <si>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</si>
  <si>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</si>
  <si>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</si>
  <si>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</si>
  <si>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</si>
  <si>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</si>
  <si>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</si>
  <si>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</si>
  <si>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</si>
  <si>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</si>
  <si>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</si>
  <si>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</si>
  <si>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</si>
  <si>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</si>
  <si>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</si>
  <si>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</si>
  <si>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</si>
  <si>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</si>
  <si>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</si>
  <si>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</si>
  <si>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</si>
  <si>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</si>
  <si>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</si>
  <si>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</si>
  <si>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</si>
  <si>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</si>
  <si>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</si>
  <si>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</si>
  <si>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</si>
  <si>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</si>
  <si>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</si>
  <si>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</si>
  <si>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</si>
  <si>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</si>
  <si>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</si>
  <si>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</si>
  <si>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</si>
  <si>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</si>
  <si>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</si>
  <si>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</si>
  <si>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</si>
  <si>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</si>
  <si>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</si>
  <si>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</si>
  <si>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</si>
  <si>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</si>
  <si>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</si>
  <si>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</si>
  <si>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</si>
  <si>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</si>
  <si>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</si>
  <si>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</si>
  <si>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</si>
  <si>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</si>
  <si>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</si>
  <si>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</si>
  <si>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</si>
  <si>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</si>
  <si>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</si>
  <si>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</si>
  <si>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</si>
  <si>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</si>
  <si>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</si>
  <si>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</si>
  <si>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</si>
  <si>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</si>
  <si>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</si>
  <si>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</si>
  <si>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</si>
  <si>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</si>
  <si>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</si>
  <si>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</si>
  <si>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</si>
  <si>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</si>
  <si>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</si>
  <si>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</si>
  <si>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</si>
  <si>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</si>
  <si>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</si>
  <si>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</si>
  <si>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</si>
  <si>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</si>
  <si>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</si>
  <si>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</si>
  <si>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</si>
  <si>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</si>
  <si>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</si>
  <si>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</si>
  <si>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</si>
  <si>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</si>
  <si>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</si>
  <si>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</si>
  <si>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</si>
  <si>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</si>
  <si>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</si>
  <si>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</si>
  <si>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</si>
  <si>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</si>
  <si>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</si>
  <si>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</si>
  <si>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</si>
  <si>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</si>
  <si>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</si>
  <si>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</si>
  <si>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</si>
  <si>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</si>
  <si>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</si>
  <si>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</si>
  <si>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</si>
  <si>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</si>
  <si>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</si>
  <si>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</si>
  <si>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</si>
  <si>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</si>
  <si>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</si>
  <si>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</si>
  <si>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</si>
  <si>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</si>
  <si>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</si>
  <si>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</si>
  <si>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</si>
  <si>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</si>
  <si>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</si>
  <si>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</si>
  <si>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</si>
  <si>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</si>
  <si>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</si>
  <si>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</si>
  <si>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</si>
  <si>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</si>
  <si>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</si>
  <si>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</si>
  <si>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</si>
  <si>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</si>
  <si>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</si>
  <si>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</si>
  <si>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</si>
  <si>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</si>
  <si>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</si>
  <si>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</si>
  <si>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</si>
  <si>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</si>
  <si>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</si>
  <si>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</si>
  <si>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</si>
  <si>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</si>
  <si>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</si>
  <si>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</si>
  <si>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</si>
  <si>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</si>
  <si>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</si>
  <si>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</si>
  <si>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</si>
  <si>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</si>
  <si>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</si>
  <si>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</si>
  <si>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</si>
  <si>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</si>
  <si>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</si>
  <si>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</si>
  <si>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</si>
  <si>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</si>
  <si>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</si>
  <si>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</si>
  <si>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</si>
  <si>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</si>
  <si>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</si>
  <si>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</si>
  <si>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</si>
  <si>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</si>
  <si>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</si>
  <si>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</si>
  <si>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</si>
  <si>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</si>
  <si>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</si>
  <si>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</si>
  <si>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</si>
  <si>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</si>
  <si>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</si>
  <si>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</si>
  <si>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</si>
  <si>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</si>
  <si>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</si>
  <si>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</si>
  <si>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</si>
  <si>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</si>
  <si>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</si>
  <si>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</si>
  <si>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</si>
  <si>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</si>
  <si>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</si>
  <si>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</si>
  <si>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</si>
  <si>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</si>
  <si>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</si>
  <si>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</si>
  <si>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</si>
  <si>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</si>
  <si>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</si>
  <si>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</si>
  <si>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</si>
  <si>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</si>
  <si>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</si>
  <si>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</si>
  <si>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</si>
  <si>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</si>
  <si>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</si>
  <si>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</si>
  <si>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</si>
  <si>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</si>
  <si>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</si>
  <si>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</si>
  <si>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</si>
  <si>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</si>
  <si>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</si>
  <si>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</si>
  <si>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</si>
  <si>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</si>
  <si>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</si>
  <si>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</si>
  <si>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</si>
  <si>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</si>
  <si>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</si>
  <si>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</si>
  <si>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</si>
  <si>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</si>
  <si>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</si>
  <si>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</si>
  <si>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</si>
  <si>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</si>
  <si>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</si>
  <si>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</si>
  <si>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</si>
  <si>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</si>
  <si>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</si>
  <si>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</si>
  <si>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</si>
  <si>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</si>
  <si>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</si>
  <si>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</si>
  <si>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</si>
  <si>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</si>
  <si>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</si>
  <si>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</si>
  <si>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</si>
  <si>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</si>
  <si>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</si>
  <si>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</si>
  <si>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</si>
  <si>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</si>
  <si>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</si>
  <si>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</si>
  <si>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</si>
  <si>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</si>
  <si>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</si>
  <si>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</si>
  <si>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</si>
  <si>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</si>
  <si>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</si>
  <si>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</si>
  <si>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</si>
  <si>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</si>
  <si>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</si>
  <si>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</si>
  <si>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</si>
  <si>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</si>
  <si>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</si>
  <si>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</si>
  <si>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</si>
  <si>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</si>
  <si>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</si>
  <si>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</si>
  <si>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</si>
  <si>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</si>
  <si>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</si>
  <si>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</si>
  <si>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</si>
  <si>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</si>
  <si>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</si>
  <si>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</si>
  <si>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</si>
  <si>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</si>
  <si>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</si>
  <si>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</si>
  <si>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</si>
  <si>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</si>
  <si>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</si>
  <si>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</si>
  <si>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</si>
  <si>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</si>
  <si>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</si>
  <si>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</si>
  <si>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</si>
  <si>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</si>
  <si>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</si>
  <si>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</si>
  <si>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</si>
  <si>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</si>
  <si>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</si>
  <si>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</si>
  <si>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</si>
  <si>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</si>
  <si>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</si>
  <si>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</si>
  <si>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</si>
  <si>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</si>
  <si>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</si>
  <si>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</si>
  <si>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</si>
  <si>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</si>
  <si>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</si>
  <si>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</si>
  <si>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</si>
  <si>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</si>
  <si>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</si>
  <si>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</si>
  <si>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</si>
  <si>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</si>
  <si>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</si>
  <si>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</si>
  <si>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</si>
  <si>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</si>
  <si>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</si>
  <si>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</si>
  <si>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</si>
  <si>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</si>
  <si>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</si>
  <si>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</si>
  <si>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</si>
  <si>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</si>
  <si>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</si>
  <si>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</si>
  <si>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</si>
  <si>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</si>
  <si>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</si>
  <si>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</si>
  <si>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</si>
  <si>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</si>
  <si>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</si>
  <si>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</si>
  <si>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</si>
  <si>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</si>
  <si>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</si>
  <si>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</si>
  <si>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</si>
  <si>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</si>
  <si>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</si>
  <si>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</si>
  <si>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</si>
  <si>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</si>
  <si>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</si>
  <si>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</si>
  <si>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</si>
  <si>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</si>
  <si>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</si>
  <si>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</si>
  <si>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</si>
  <si>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</si>
  <si>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</si>
  <si>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</si>
  <si>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</si>
  <si>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</si>
  <si>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</si>
  <si>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</si>
  <si>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</si>
  <si>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</si>
  <si>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</si>
  <si>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</si>
  <si>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</si>
  <si>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</si>
  <si>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</si>
  <si>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</si>
  <si>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</si>
  <si>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</si>
  <si>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</si>
  <si>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</si>
  <si>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</si>
  <si>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</si>
  <si>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</si>
  <si>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</si>
  <si>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</si>
  <si>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</si>
  <si>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</si>
  <si>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</si>
  <si>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</si>
  <si>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</si>
  <si>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</si>
  <si>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</si>
  <si>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</si>
  <si>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</si>
  <si>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</si>
  <si>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</si>
  <si>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</si>
  <si>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</si>
  <si>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</si>
  <si>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</si>
  <si>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</si>
  <si>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</si>
  <si>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</si>
  <si>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</si>
  <si>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</si>
  <si>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</si>
  <si>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</si>
  <si>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</si>
  <si>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</si>
  <si>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</si>
  <si>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</si>
  <si>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</si>
  <si>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</si>
  <si>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</si>
  <si>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</si>
  <si>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</si>
  <si>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</si>
  <si>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</si>
  <si>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</si>
  <si>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</si>
  <si>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</si>
  <si>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</si>
  <si>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</si>
  <si>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</si>
  <si>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</si>
  <si>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</si>
  <si>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</si>
  <si>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</si>
  <si>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</si>
  <si>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</si>
  <si>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</si>
  <si>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</si>
  <si>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</si>
  <si>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</si>
  <si>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</si>
  <si>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</si>
  <si>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</si>
  <si>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</si>
  <si>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</si>
  <si>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</si>
  <si>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</si>
  <si>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</si>
  <si>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</si>
  <si>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</si>
  <si>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</si>
  <si>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</si>
  <si>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</si>
  <si>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</si>
  <si>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</si>
  <si>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</si>
  <si>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</si>
  <si>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</si>
  <si>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</si>
  <si>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</si>
  <si>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</si>
  <si>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</si>
  <si>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</si>
  <si>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</si>
  <si>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</si>
  <si>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</si>
  <si>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</si>
  <si>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</si>
  <si>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</si>
  <si>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</si>
  <si>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</si>
  <si>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</si>
  <si>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</si>
  <si>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</si>
  <si>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</si>
  <si>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</si>
  <si>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</si>
  <si>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</si>
  <si>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</si>
  <si>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</si>
  <si>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</si>
  <si>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</si>
  <si>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</si>
  <si>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</si>
  <si>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</si>
  <si>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</si>
  <si>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</si>
  <si>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</si>
  <si>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</si>
  <si>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</si>
  <si>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</si>
  <si>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</si>
  <si>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</si>
  <si>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</si>
  <si>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</si>
  <si>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</si>
  <si>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</si>
  <si>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</si>
  <si>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</si>
  <si>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</si>
  <si>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</si>
  <si>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</si>
  <si>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</si>
  <si>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</si>
  <si>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</si>
  <si>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</si>
  <si>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</si>
  <si>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</si>
  <si>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</si>
  <si>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</si>
  <si>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</si>
  <si>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</si>
  <si>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</si>
  <si>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</si>
  <si>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</si>
  <si>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</si>
  <si>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</si>
  <si>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</si>
  <si>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</si>
  <si>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</si>
  <si>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</si>
  <si>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</si>
  <si>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</si>
  <si>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</si>
  <si>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</si>
  <si>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</si>
  <si>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</si>
  <si>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</si>
  <si>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</si>
  <si>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</si>
  <si>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</si>
  <si>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</si>
  <si>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</si>
  <si>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</si>
  <si>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</si>
  <si>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</si>
  <si>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</si>
  <si>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</si>
  <si>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</si>
  <si>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</si>
  <si>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</si>
  <si>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</si>
  <si>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</si>
  <si>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</si>
  <si>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</si>
  <si>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</si>
  <si>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</si>
  <si>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</si>
  <si>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</si>
  <si>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</si>
  <si>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</si>
  <si>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</si>
  <si>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</si>
  <si>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</si>
  <si>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</si>
  <si>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</si>
  <si>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</si>
  <si>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</si>
  <si>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</si>
  <si>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</si>
  <si>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</si>
  <si>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</si>
  <si>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</si>
  <si>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</si>
  <si>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</si>
  <si>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</si>
  <si>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</si>
  <si>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</si>
  <si>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</si>
  <si>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</si>
  <si>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</si>
  <si>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</si>
  <si>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</si>
  <si>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</si>
  <si>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</si>
  <si>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</si>
  <si>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</si>
  <si>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</si>
  <si>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</si>
  <si>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</si>
  <si>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</si>
  <si>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</si>
  <si>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</si>
  <si>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</si>
  <si>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</si>
  <si>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</si>
  <si>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</si>
  <si>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</si>
  <si>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</si>
  <si>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</si>
  <si>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</si>
  <si>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</si>
  <si>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</si>
  <si>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</si>
  <si>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</si>
  <si>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</si>
  <si>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</si>
  <si>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</si>
  <si>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</si>
  <si>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</si>
  <si>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</si>
  <si>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</si>
  <si>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</si>
  <si>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</si>
  <si>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</si>
  <si>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</si>
  <si>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</si>
  <si>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</si>
  <si>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</si>
  <si>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</si>
  <si>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</si>
  <si>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</si>
  <si>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</si>
  <si>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</si>
  <si>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</si>
  <si>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</si>
  <si>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</si>
  <si>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</si>
  <si>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</si>
  <si>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</si>
  <si>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</si>
  <si>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</si>
  <si>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</si>
  <si>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</si>
  <si>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</si>
  <si>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</si>
  <si>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</si>
  <si>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</si>
  <si>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</si>
  <si>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</si>
  <si>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</si>
  <si>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</si>
  <si>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</si>
  <si>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</si>
  <si>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</si>
  <si>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</si>
  <si>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</si>
  <si>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</si>
  <si>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</si>
  <si>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</si>
  <si>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</si>
  <si>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</si>
  <si>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</si>
  <si>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</si>
  <si>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</si>
  <si>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</si>
  <si>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</si>
  <si>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</si>
  <si>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</si>
  <si>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</si>
  <si>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</si>
  <si>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</si>
  <si>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</si>
  <si>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</si>
  <si>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</si>
  <si>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</si>
  <si>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</si>
  <si>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</si>
  <si>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</si>
  <si>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</si>
  <si>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</si>
  <si>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</si>
  <si>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</si>
  <si>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</si>
  <si>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</si>
  <si>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</si>
  <si>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</si>
  <si>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</si>
  <si>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</si>
  <si>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</si>
  <si>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</si>
  <si>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</si>
  <si>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</si>
  <si>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</si>
  <si>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</si>
  <si>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</si>
  <si>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</si>
  <si>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</si>
  <si>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</si>
  <si>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</si>
  <si>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</si>
  <si>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</si>
  <si>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</si>
  <si>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</si>
  <si>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</si>
  <si>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</si>
  <si>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</si>
  <si>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</si>
  <si>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</si>
  <si>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</si>
  <si>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</si>
  <si>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</si>
  <si>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</si>
  <si>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</si>
  <si>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</si>
  <si>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</si>
  <si>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</si>
  <si>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</si>
  <si>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</si>
  <si>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</si>
  <si>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</si>
  <si>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</si>
  <si>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</si>
  <si>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</si>
  <si>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</si>
  <si>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</si>
  <si>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</si>
  <si>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</si>
  <si>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</si>
  <si>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</si>
  <si>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</si>
  <si>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</si>
  <si>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</si>
  <si>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</si>
  <si>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</si>
  <si>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</si>
  <si>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</si>
  <si>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</si>
  <si>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</si>
  <si>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</si>
  <si>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</si>
  <si>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</si>
  <si>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</si>
  <si>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</si>
  <si>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</si>
  <si>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</si>
  <si>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</si>
  <si>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</si>
  <si>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</si>
  <si>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</si>
  <si>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</si>
  <si>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</si>
  <si>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</si>
  <si>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</si>
  <si>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</si>
  <si>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</si>
  <si>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</si>
  <si>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</si>
  <si>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</si>
  <si>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</si>
  <si>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</si>
  <si>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</si>
  <si>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</si>
  <si>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</si>
  <si>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</si>
  <si>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</si>
  <si>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</si>
  <si>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</si>
  <si>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</si>
  <si>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</si>
  <si>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</si>
  <si>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</si>
  <si>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</si>
  <si>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</si>
  <si>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</si>
  <si>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</si>
  <si>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</si>
  <si>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</si>
  <si>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</si>
  <si>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</si>
  <si>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</si>
  <si>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</si>
  <si>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</si>
  <si>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</si>
  <si>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</si>
  <si>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</si>
  <si>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</si>
  <si>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</si>
  <si>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</si>
  <si>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</si>
  <si>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</si>
  <si>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</si>
  <si>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</si>
  <si>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</si>
  <si>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</si>
  <si>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</si>
  <si>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</si>
  <si>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</si>
  <si>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</si>
  <si>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</si>
  <si>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</si>
  <si>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</si>
  <si>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</si>
  <si>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</si>
  <si>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</si>
  <si>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</si>
  <si>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</si>
  <si>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</si>
  <si>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</si>
  <si>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</si>
  <si>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</si>
  <si>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</si>
  <si>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</si>
  <si>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</si>
  <si>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</si>
  <si>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</si>
  <si>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</si>
  <si>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</si>
  <si>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</si>
  <si>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</si>
  <si>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</si>
  <si>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</si>
  <si>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</si>
  <si>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</si>
  <si>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</si>
  <si>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</si>
  <si>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</si>
  <si>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</si>
  <si>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</si>
  <si>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</si>
  <si>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</si>
  <si>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</si>
  <si>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</si>
  <si>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</si>
  <si>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</si>
  <si>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</si>
  <si>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</si>
  <si>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</si>
  <si>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</si>
  <si>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</si>
  <si>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</si>
  <si>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</si>
  <si>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</si>
  <si>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</si>
  <si>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</si>
  <si>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</si>
  <si>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</si>
  <si>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</si>
  <si>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</si>
  <si>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</si>
  <si>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</si>
  <si>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</si>
  <si>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</si>
  <si>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</si>
  <si>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</si>
  <si>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</si>
  <si>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</si>
  <si>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</si>
  <si>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</si>
  <si>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</si>
  <si>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</si>
  <si>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</si>
  <si>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</si>
  <si>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</si>
  <si>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</si>
  <si>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</si>
  <si>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</si>
  <si>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</si>
  <si>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</si>
  <si>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</si>
  <si>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</si>
  <si>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</si>
  <si>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</si>
  <si>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</si>
  <si>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</si>
  <si>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</si>
  <si>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</si>
  <si>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</si>
  <si>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</si>
  <si>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</si>
  <si>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</si>
  <si>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</si>
  <si>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</si>
  <si>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</si>
  <si>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</si>
  <si>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</si>
  <si>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</si>
  <si>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</si>
  <si>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</si>
  <si>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</si>
  <si>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</si>
  <si>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</si>
  <si>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</si>
  <si>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</si>
  <si>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</si>
  <si>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</si>
  <si>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</si>
  <si>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</si>
  <si>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</si>
  <si>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</si>
  <si>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</si>
  <si>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</si>
  <si>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</si>
  <si>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</si>
  <si>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</si>
  <si>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</si>
  <si>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</si>
  <si>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</si>
  <si>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</si>
  <si>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</si>
  <si>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</si>
  <si>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</si>
  <si>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</si>
  <si>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</si>
  <si>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</si>
  <si>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</si>
  <si>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</si>
  <si>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</si>
  <si>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</si>
  <si>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</si>
  <si>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</si>
  <si>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</si>
  <si>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</si>
  <si>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</si>
  <si>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</si>
  <si>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</si>
  <si>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</si>
  <si>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</si>
  <si>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</si>
  <si>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</si>
  <si>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</si>
  <si>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</si>
  <si>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</si>
  <si>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</si>
  <si>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</si>
  <si>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</si>
  <si>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</si>
  <si>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</si>
  <si>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</si>
  <si>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</si>
  <si>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</si>
  <si>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</si>
  <si>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</si>
  <si>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</si>
  <si>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</si>
  <si>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</si>
  <si>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</si>
  <si>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</si>
  <si>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</si>
  <si>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</si>
  <si>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</si>
  <si>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</si>
  <si>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</si>
  <si>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</si>
  <si>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</si>
  <si>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</si>
  <si>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</si>
  <si>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</si>
  <si>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</si>
  <si>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</si>
  <si>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</si>
  <si>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</si>
  <si>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</si>
  <si>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</si>
  <si>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</si>
  <si>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</si>
  <si>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</si>
  <si>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</si>
  <si>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</si>
  <si>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</si>
  <si>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</si>
  <si>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</si>
  <si>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</si>
  <si>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</si>
  <si>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</si>
  <si>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</si>
  <si>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</si>
  <si>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</si>
  <si>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</si>
  <si>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</si>
  <si>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</si>
  <si>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</si>
  <si>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</si>
  <si>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</si>
  <si>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</si>
  <si>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</si>
  <si>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</si>
  <si>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</si>
  <si>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</si>
  <si>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</si>
  <si>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</si>
  <si>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</si>
  <si>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</si>
  <si>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</si>
  <si>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</si>
  <si>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</si>
  <si>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</si>
  <si>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</si>
  <si>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</si>
  <si>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</si>
  <si>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</si>
  <si>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</si>
  <si>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</si>
  <si>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</si>
  <si>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</si>
  <si>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</si>
  <si>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</si>
  <si>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</si>
  <si>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</si>
  <si>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</si>
  <si>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</si>
  <si>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</si>
  <si>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</si>
  <si>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</si>
  <si>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</si>
  <si>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</si>
  <si>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</si>
  <si>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</si>
  <si>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</si>
  <si>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</si>
  <si>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</si>
  <si>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</si>
  <si>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</si>
  <si>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</si>
  <si>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</si>
  <si>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</si>
  <si>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</si>
  <si>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</si>
  <si>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</si>
  <si>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</si>
  <si>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</si>
  <si>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</si>
  <si>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</si>
  <si>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</si>
  <si>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</si>
  <si>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</si>
  <si>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</si>
  <si>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</si>
  <si>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</si>
  <si>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</si>
  <si>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</si>
  <si>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</si>
  <si>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</si>
  <si>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</si>
  <si>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</si>
  <si>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</si>
  <si>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</si>
  <si>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</si>
  <si>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</si>
  <si>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</si>
  <si>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</si>
  <si>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</si>
  <si>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</si>
  <si>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</si>
  <si>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</si>
  <si>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</si>
  <si>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</si>
  <si>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</si>
  <si>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</si>
  <si>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</si>
  <si>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</si>
  <si>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</si>
  <si>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</si>
  <si>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</si>
  <si>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</si>
  <si>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</si>
  <si>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</si>
  <si>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</si>
  <si>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</si>
  <si>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</si>
  <si>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</si>
  <si>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</si>
  <si>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</si>
  <si>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</si>
  <si>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</si>
  <si>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</si>
  <si>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</si>
  <si>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</si>
  <si>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</si>
  <si>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</si>
  <si>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</si>
  <si>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</si>
  <si>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</si>
  <si>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</si>
  <si>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</si>
  <si>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</si>
  <si>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</si>
  <si>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</si>
  <si>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</si>
  <si>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</si>
  <si>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</si>
  <si>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</si>
  <si>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</si>
  <si>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</si>
  <si>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</si>
  <si>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</si>
  <si>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</si>
  <si>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</si>
  <si>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</si>
  <si>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</si>
  <si>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</si>
  <si>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</si>
  <si>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</si>
  <si>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</si>
  <si>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</si>
  <si>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</si>
  <si>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</si>
  <si>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</si>
  <si>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</si>
  <si>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</si>
  <si>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</si>
  <si>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</si>
  <si>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</si>
  <si>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</si>
  <si>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</si>
  <si>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</si>
  <si>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</si>
  <si>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</si>
  <si>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</si>
  <si>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</si>
  <si>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</si>
  <si>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</si>
  <si>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</si>
  <si>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</si>
  <si>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</si>
  <si>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</si>
  <si>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</si>
  <si>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</si>
  <si>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</si>
  <si>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</si>
  <si>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</si>
  <si>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</si>
  <si>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</si>
  <si>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</si>
  <si>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</si>
  <si>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</si>
  <si>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</si>
  <si>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</si>
  <si>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</si>
  <si>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</si>
  <si>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</si>
  <si>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</si>
  <si>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</si>
  <si>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</si>
  <si>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</si>
  <si>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</si>
  <si>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</si>
  <si>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</si>
  <si>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</si>
  <si>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</si>
  <si>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</si>
  <si>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</si>
  <si>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</si>
  <si>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</si>
  <si>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</si>
  <si>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</si>
  <si>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</si>
  <si>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</si>
  <si>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</si>
  <si>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</si>
  <si>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</si>
  <si>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</si>
  <si>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</si>
  <si>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</si>
  <si>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</si>
  <si>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</si>
  <si>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</si>
  <si>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</si>
  <si>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</si>
  <si>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</si>
  <si>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</si>
  <si>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</si>
  <si>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</si>
  <si>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</si>
  <si>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</si>
  <si>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</si>
  <si>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</si>
  <si>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</si>
  <si>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</si>
  <si>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</si>
  <si>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</si>
  <si>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</si>
  <si>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</si>
  <si>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</si>
  <si>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</si>
  <si>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</si>
  <si>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</si>
  <si>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</si>
  <si>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</si>
  <si>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</si>
  <si>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</si>
  <si>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</si>
  <si>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</si>
  <si>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</si>
  <si>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</si>
  <si>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</si>
  <si>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</si>
  <si>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</si>
  <si>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</si>
  <si>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</si>
  <si>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</si>
  <si>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</si>
  <si>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</si>
  <si>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</si>
  <si>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</si>
  <si>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</si>
  <si>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</si>
  <si>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</si>
  <si>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</si>
  <si>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</si>
  <si>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</si>
  <si>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</si>
  <si>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</si>
  <si>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</si>
  <si>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</si>
  <si>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</si>
  <si>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</si>
  <si>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</si>
  <si>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</si>
  <si>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</si>
  <si>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</si>
  <si>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</si>
  <si>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</si>
  <si>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</si>
  <si>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</si>
  <si>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</si>
  <si>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</si>
  <si>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</si>
  <si>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</si>
  <si>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</si>
  <si>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</si>
  <si>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</si>
  <si>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</si>
  <si>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</si>
  <si>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</si>
  <si>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</si>
  <si>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</si>
  <si>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</si>
  <si>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</si>
  <si>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</si>
  <si>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</si>
  <si>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</si>
  <si>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</si>
  <si>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</si>
  <si>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</si>
  <si>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</si>
  <si>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</si>
  <si>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</si>
  <si>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</si>
  <si>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</si>
  <si>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</si>
  <si>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</si>
  <si>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</si>
  <si>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</si>
  <si>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</si>
  <si>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</si>
  <si>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</si>
  <si>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</si>
  <si>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</si>
  <si>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</si>
  <si>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</si>
  <si>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</si>
  <si>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</si>
  <si>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</si>
  <si>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</si>
  <si>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</si>
  <si>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</si>
  <si>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</si>
  <si>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</si>
  <si>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</si>
  <si>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</si>
  <si>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</si>
  <si>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</si>
  <si>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</si>
  <si>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</si>
  <si>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</si>
  <si>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</si>
  <si>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</si>
  <si>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</si>
  <si>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</si>
  <si>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</si>
  <si>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</si>
  <si>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</si>
  <si>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</si>
  <si>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</si>
  <si>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</si>
  <si>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</si>
  <si>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</si>
  <si>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</si>
  <si>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</si>
  <si>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</si>
  <si>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</si>
  <si>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</si>
  <si>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</si>
  <si>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</si>
  <si>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</si>
  <si>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</si>
  <si>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</si>
  <si>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</si>
  <si>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</si>
  <si>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</si>
  <si>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</si>
  <si>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</si>
  <si>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</si>
  <si>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</si>
  <si>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</si>
  <si>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</si>
  <si>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</si>
  <si>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</si>
  <si>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</si>
  <si>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</si>
  <si>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</si>
  <si>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</si>
  <si>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</si>
  <si>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</si>
  <si>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</si>
  <si>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</si>
  <si>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</si>
  <si>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</si>
  <si>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</si>
  <si>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</si>
  <si>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</si>
  <si>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</si>
  <si>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</si>
  <si>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</si>
  <si>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</si>
  <si>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</si>
  <si>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</si>
  <si>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</si>
  <si>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</si>
  <si>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</si>
  <si>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</si>
  <si>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</si>
  <si>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</si>
  <si>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</si>
  <si>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</si>
  <si>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</si>
  <si>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</si>
  <si>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</si>
  <si>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</si>
  <si>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</si>
  <si>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</si>
  <si>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</si>
  <si>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</si>
  <si>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</si>
  <si>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</si>
  <si>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</si>
  <si>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</si>
  <si>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</si>
  <si>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</si>
  <si>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</si>
  <si>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</si>
  <si>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</si>
  <si>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</si>
  <si>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</si>
  <si>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</si>
  <si>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</si>
  <si>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</si>
  <si>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</si>
  <si>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</si>
  <si>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</si>
  <si>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</si>
  <si>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</si>
  <si>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</si>
  <si>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</si>
  <si>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</si>
  <si>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</si>
  <si>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</si>
  <si>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</si>
  <si>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</si>
  <si>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</si>
  <si>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</si>
  <si>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</si>
  <si>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</si>
  <si>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</si>
  <si>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</si>
  <si>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</si>
  <si>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</si>
  <si>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</si>
  <si>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</si>
  <si>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</si>
  <si>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</si>
  <si>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</si>
  <si>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</si>
  <si>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</si>
  <si>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</si>
  <si>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</si>
  <si>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</si>
  <si>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</si>
  <si>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</si>
  <si>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</si>
  <si>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</si>
  <si>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</si>
  <si>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</si>
  <si>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</si>
  <si>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</si>
  <si>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</si>
  <si>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</si>
  <si>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</si>
  <si>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</si>
  <si>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</si>
  <si>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</si>
  <si>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</si>
  <si>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</si>
  <si>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</si>
  <si>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</si>
  <si>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</si>
  <si>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</si>
  <si>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</si>
  <si>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</si>
  <si>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</si>
  <si>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</si>
  <si>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</si>
  <si>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</si>
  <si>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</si>
  <si>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</si>
  <si>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</si>
  <si>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</si>
  <si>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</si>
  <si>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</si>
  <si>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</si>
  <si>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</si>
  <si>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</si>
  <si>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</si>
  <si>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</si>
  <si>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</si>
  <si>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</si>
  <si>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</si>
  <si>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</si>
  <si>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</si>
  <si>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</si>
  <si>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</si>
  <si>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</si>
  <si>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</si>
  <si>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</si>
  <si>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</si>
  <si>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</si>
  <si>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</si>
  <si>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</si>
  <si>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</si>
  <si>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</si>
  <si>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</si>
  <si>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</si>
  <si>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</si>
  <si>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</si>
  <si>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</si>
  <si>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</si>
  <si>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</si>
  <si>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</si>
  <si>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</si>
  <si>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</si>
  <si>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</si>
  <si>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</si>
  <si>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</si>
  <si>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</si>
  <si>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</si>
  <si>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</si>
  <si>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</si>
  <si>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</si>
  <si>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</si>
  <si>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</si>
  <si>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</si>
  <si>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</si>
  <si>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</si>
  <si>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</si>
  <si>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</si>
  <si>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</si>
  <si>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</si>
  <si>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</si>
  <si>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</si>
  <si>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</si>
  <si>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</si>
  <si>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</si>
  <si>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</si>
  <si>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</si>
  <si>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</si>
  <si>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</si>
  <si>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</si>
  <si>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</si>
  <si>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</si>
  <si>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</si>
  <si>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</si>
  <si>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</si>
  <si>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</si>
  <si>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</si>
  <si>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</si>
  <si>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</si>
  <si>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</si>
  <si>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</si>
  <si>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</si>
  <si>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</si>
  <si>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</si>
  <si>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</si>
  <si>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</si>
  <si>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</si>
  <si>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</si>
  <si>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</si>
  <si>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</si>
  <si>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</si>
  <si>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</si>
  <si>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</si>
  <si>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</si>
  <si>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</si>
  <si>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</si>
  <si>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</si>
  <si>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</si>
  <si>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</si>
  <si>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</si>
  <si>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</si>
  <si>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</si>
  <si>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</si>
  <si>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</si>
  <si>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</si>
  <si>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</si>
  <si>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</si>
  <si>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</si>
  <si>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</si>
  <si>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</si>
  <si>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</si>
  <si>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</si>
  <si>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</si>
  <si>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</si>
  <si>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</si>
  <si>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</si>
  <si>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</si>
  <si>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</si>
  <si>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</si>
  <si>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</si>
  <si>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</si>
  <si>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</si>
  <si>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</si>
  <si>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</si>
  <si>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</si>
  <si>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</si>
  <si>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</si>
  <si>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</si>
  <si>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</si>
  <si>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</si>
  <si>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</si>
  <si>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</si>
  <si>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</si>
  <si>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</si>
  <si>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</si>
  <si>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</si>
  <si>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</si>
  <si>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</si>
  <si>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</si>
  <si>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</si>
  <si>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</si>
  <si>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</si>
  <si>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</si>
  <si>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</si>
  <si>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</si>
  <si>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</si>
  <si>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</si>
  <si>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</si>
  <si>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</si>
  <si>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</si>
  <si>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</si>
  <si>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</si>
  <si>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</si>
  <si>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</si>
  <si>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</si>
  <si>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</si>
  <si>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</si>
  <si>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</si>
  <si>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</si>
  <si>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</si>
  <si>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</si>
  <si>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</si>
  <si>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</si>
  <si>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</si>
  <si>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</si>
  <si>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</si>
  <si>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</si>
  <si>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</si>
  <si>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</si>
  <si>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</si>
  <si>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</si>
  <si>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</si>
  <si>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</si>
  <si>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</si>
  <si>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</si>
  <si>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</si>
  <si>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</si>
  <si>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</si>
  <si>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</si>
  <si>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</si>
  <si>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</si>
  <si>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</si>
  <si>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</si>
  <si>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</si>
  <si>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</si>
  <si>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</si>
  <si>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</si>
  <si>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</si>
  <si>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</si>
  <si>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</si>
  <si>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</si>
  <si>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</si>
  <si>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</si>
  <si>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</si>
  <si>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</si>
  <si>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</si>
  <si>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</si>
  <si>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</si>
  <si>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</si>
  <si>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</si>
  <si>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</si>
  <si>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</si>
  <si>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</si>
  <si>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</si>
  <si>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</si>
  <si>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</si>
  <si>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</si>
  <si>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</si>
  <si>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</si>
  <si>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</si>
  <si>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</si>
  <si>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</si>
  <si>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</si>
  <si>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</si>
  <si>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</si>
  <si>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</si>
  <si>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</si>
  <si>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</si>
  <si>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</si>
  <si>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</si>
  <si>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</si>
  <si>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</si>
  <si>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</si>
  <si>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</si>
  <si>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</si>
  <si>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</si>
  <si>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</si>
  <si>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</si>
  <si>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</si>
  <si>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</si>
  <si>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</si>
  <si>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</si>
  <si>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</si>
  <si>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</si>
  <si>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</si>
  <si>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</si>
  <si>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</si>
  <si>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</si>
  <si>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</si>
  <si>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</si>
  <si>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</si>
  <si>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</si>
  <si>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</si>
  <si>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</si>
  <si>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</si>
  <si>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</si>
  <si>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</si>
  <si>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</si>
  <si>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</si>
  <si>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</si>
  <si>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</si>
  <si>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</si>
  <si>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</si>
  <si>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</si>
  <si>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</si>
  <si>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</si>
  <si>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</si>
  <si>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</si>
  <si>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</si>
  <si>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</si>
  <si>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</si>
  <si>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</si>
  <si>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</si>
  <si>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</si>
  <si>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</si>
  <si>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</si>
  <si>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</si>
  <si>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</si>
  <si>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</si>
  <si>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</si>
  <si>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</si>
  <si>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</si>
  <si>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</si>
  <si>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</si>
  <si>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</si>
  <si>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</si>
  <si>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</si>
  <si>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</si>
  <si>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</si>
  <si>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</si>
  <si>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</si>
  <si>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</si>
  <si>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</si>
  <si>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</si>
  <si>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</si>
  <si>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</si>
  <si>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</si>
  <si>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</si>
  <si>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</si>
  <si>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</si>
  <si>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</si>
  <si>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</si>
  <si>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</si>
  <si>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</si>
  <si>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</si>
  <si>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</si>
  <si>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</si>
  <si>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</si>
  <si>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</si>
  <si>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</si>
  <si>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</si>
  <si>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</si>
  <si>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</si>
  <si>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</si>
  <si>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</si>
  <si>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</si>
  <si>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</si>
  <si>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</si>
  <si>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</si>
  <si>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</si>
  <si>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</si>
  <si>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</si>
  <si>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</si>
  <si>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</si>
  <si>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</si>
  <si>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</si>
  <si>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</si>
  <si>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</si>
  <si>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</si>
  <si>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</si>
  <si>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</si>
  <si>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</si>
  <si>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</si>
  <si>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</si>
  <si>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</si>
  <si>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</si>
  <si>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</si>
  <si>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</si>
  <si>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</si>
  <si>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</si>
  <si>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</si>
  <si>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</si>
  <si>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</si>
  <si>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</si>
  <si>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</si>
  <si>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</si>
  <si>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</si>
  <si>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</si>
  <si>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</si>
  <si>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</si>
  <si>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</si>
  <si>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</si>
  <si>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</si>
  <si>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</si>
  <si>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</si>
  <si>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</si>
  <si>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</si>
  <si>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</si>
  <si>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</si>
  <si>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</si>
  <si>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</si>
  <si>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</si>
  <si>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</si>
  <si>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</si>
  <si>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</si>
  <si>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</si>
  <si>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</si>
  <si>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</si>
  <si>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</si>
  <si>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</si>
  <si>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</si>
  <si>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</si>
  <si>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</si>
  <si>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</si>
  <si>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</si>
  <si>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</si>
  <si>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</si>
  <si>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</si>
  <si>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</si>
  <si>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</si>
  <si>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</si>
  <si>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</si>
  <si>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</si>
  <si>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</si>
  <si>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</si>
  <si>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</si>
  <si>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</si>
  <si>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</si>
  <si>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</si>
  <si>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</si>
  <si>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</si>
  <si>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</si>
  <si>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</si>
  <si>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</si>
  <si>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</si>
  <si>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</si>
  <si>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</si>
  <si>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</si>
  <si>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</si>
  <si>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</si>
  <si>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</si>
  <si>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</si>
  <si>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</si>
  <si>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</si>
  <si>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</si>
  <si>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</si>
  <si>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</si>
  <si>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</si>
  <si>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</si>
  <si>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</si>
  <si>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</si>
  <si>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</si>
  <si>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</si>
  <si>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</si>
  <si>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</si>
  <si>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</si>
  <si>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</si>
  <si>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</si>
  <si>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</si>
  <si>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</si>
  <si>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</si>
  <si>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</si>
  <si>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</si>
  <si>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</si>
  <si>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</si>
  <si>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</si>
  <si>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</si>
  <si>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</si>
  <si>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</si>
  <si>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</si>
  <si>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</si>
  <si>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</si>
  <si>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</si>
  <si>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</si>
  <si>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</si>
  <si>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</si>
  <si>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</si>
  <si>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</si>
  <si>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</si>
  <si>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</si>
  <si>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</si>
  <si>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</si>
  <si>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</si>
  <si>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</si>
  <si>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</si>
  <si>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</si>
  <si>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</si>
  <si>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</si>
  <si>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</si>
  <si>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</si>
  <si>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</si>
  <si>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</si>
  <si>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</si>
  <si>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</si>
  <si>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</si>
  <si>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</si>
  <si>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</si>
  <si>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</si>
  <si>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</si>
  <si>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</si>
  <si>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</si>
  <si>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</si>
  <si>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</si>
  <si>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</si>
  <si>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</si>
  <si>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</si>
  <si>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</si>
  <si>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</si>
  <si>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</si>
  <si>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</si>
  <si>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</si>
  <si>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</si>
  <si>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</si>
  <si>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</si>
  <si>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</si>
  <si>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</si>
  <si>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</si>
  <si>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</si>
  <si>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</si>
  <si>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</si>
  <si>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</si>
  <si>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</si>
  <si>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</si>
  <si>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</si>
  <si>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</si>
  <si>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</si>
  <si>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</si>
  <si>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</si>
  <si>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</si>
  <si>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</si>
  <si>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</si>
  <si>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</si>
  <si>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</si>
  <si>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</si>
  <si>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</si>
  <si>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</si>
  <si>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</si>
  <si>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</si>
  <si>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</si>
  <si>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</si>
  <si>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</si>
  <si>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</si>
  <si>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</si>
  <si>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</si>
  <si>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</si>
  <si>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</si>
  <si>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</si>
  <si>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</si>
  <si>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</si>
  <si>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</si>
  <si>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</si>
  <si>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</si>
  <si>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</si>
  <si>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</si>
  <si>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</si>
  <si>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</si>
  <si>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</si>
  <si>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</si>
  <si>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</si>
  <si>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</si>
  <si>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</si>
  <si>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</si>
  <si>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</si>
  <si>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</si>
  <si>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</si>
  <si>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</si>
  <si>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</si>
  <si>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</si>
  <si>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</si>
  <si>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</si>
  <si>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</si>
  <si>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</si>
  <si>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</si>
  <si>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</si>
  <si>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</si>
  <si>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</si>
  <si>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</si>
  <si>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</si>
  <si>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</si>
  <si>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</si>
  <si>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</si>
  <si>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</si>
  <si>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</si>
  <si>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</si>
  <si>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</si>
  <si>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</si>
  <si>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</si>
  <si>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</si>
  <si>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</si>
  <si>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</si>
  <si>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</si>
  <si>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</si>
  <si>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</si>
  <si>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</si>
  <si>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</si>
  <si>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</si>
  <si>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</si>
  <si>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</si>
  <si>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</si>
  <si>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</si>
  <si>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</si>
  <si>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</si>
  <si>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</si>
  <si>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</si>
  <si>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</si>
  <si>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</si>
  <si>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</si>
  <si>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</si>
  <si>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</si>
  <si>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</si>
  <si>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</si>
  <si>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</si>
  <si>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</si>
  <si>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</si>
  <si>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</si>
  <si>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</si>
  <si>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</si>
  <si>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</si>
  <si>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</si>
  <si>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</si>
  <si>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</si>
  <si>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</si>
  <si>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</si>
  <si>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</si>
  <si>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</si>
  <si>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</si>
  <si>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</si>
  <si>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</si>
  <si>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</si>
  <si>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</si>
  <si>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</si>
  <si>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</si>
  <si>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</si>
  <si>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</si>
  <si>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</si>
  <si>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</si>
  <si>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</si>
  <si>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</si>
  <si>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</si>
  <si>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</si>
  <si>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</si>
  <si>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</si>
  <si>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</si>
  <si>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</si>
  <si>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</si>
  <si>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</si>
  <si>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</si>
  <si>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</si>
  <si>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</si>
  <si>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</si>
  <si>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</si>
  <si>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</si>
  <si>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</si>
  <si>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</si>
  <si>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</si>
  <si>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</si>
  <si>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</si>
  <si>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</si>
  <si>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</si>
  <si>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</si>
  <si>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</si>
  <si>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</si>
  <si>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</si>
  <si>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</si>
  <si>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</si>
  <si>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</si>
  <si>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</si>
  <si>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</si>
  <si>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</si>
  <si>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</si>
  <si>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</si>
  <si>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</si>
  <si>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</si>
  <si>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</si>
  <si>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</si>
  <si>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</si>
  <si>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</si>
  <si>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</si>
  <si>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</si>
  <si>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</si>
  <si>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</si>
  <si>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</si>
  <si>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</si>
  <si>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</si>
  <si>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</si>
  <si>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</si>
  <si>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</si>
  <si>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</si>
  <si>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</si>
  <si>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</si>
  <si>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</si>
  <si>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</si>
  <si>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</si>
  <si>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</si>
  <si>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</si>
  <si>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</si>
  <si>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</si>
  <si>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</si>
  <si>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</si>
  <si>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</si>
  <si>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</si>
  <si>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</si>
  <si>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</si>
  <si>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</si>
  <si>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</si>
  <si>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</si>
  <si>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</si>
  <si>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</si>
  <si>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</si>
  <si>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</si>
  <si>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</si>
  <si>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</si>
  <si>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</si>
  <si>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</si>
  <si>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</si>
  <si>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</si>
  <si>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</si>
  <si>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</si>
  <si>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</si>
  <si>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</si>
  <si>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</si>
  <si>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</si>
  <si>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</si>
  <si>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</si>
  <si>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</si>
  <si>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</si>
  <si>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</si>
  <si>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</si>
  <si>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</si>
  <si>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</si>
  <si>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</si>
  <si>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</si>
  <si>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</si>
  <si>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</si>
  <si>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</si>
  <si>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</si>
  <si>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</si>
  <si>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</si>
  <si>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</si>
  <si>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</si>
  <si>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</si>
  <si>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</si>
  <si>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</si>
  <si>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</si>
  <si>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</si>
  <si>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</si>
  <si>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</si>
  <si>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</si>
  <si>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</si>
  <si>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</si>
  <si>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</si>
  <si>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</si>
  <si>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</si>
  <si>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</si>
  <si>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</si>
  <si>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</si>
  <si>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</si>
  <si>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</si>
  <si>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</si>
  <si>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</si>
  <si>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</si>
  <si>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</si>
  <si>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</si>
  <si>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</si>
  <si>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</si>
  <si>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</si>
  <si>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</si>
  <si>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</si>
  <si>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</si>
  <si>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</si>
  <si>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</si>
  <si>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</si>
  <si>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</si>
  <si>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</si>
  <si>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</si>
  <si>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</si>
  <si>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</si>
  <si>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</si>
  <si>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</si>
  <si>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</si>
  <si>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</si>
  <si>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</si>
  <si>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</si>
  <si>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</si>
  <si>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</si>
  <si>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</si>
  <si>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</si>
  <si>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</si>
  <si>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</si>
  <si>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</si>
  <si>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</si>
  <si>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</si>
  <si>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</si>
  <si>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</si>
  <si>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</si>
  <si>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</si>
  <si>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</si>
  <si>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</si>
  <si>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</si>
  <si>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</si>
  <si>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</si>
  <si>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</si>
  <si>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</si>
  <si>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</si>
  <si>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</si>
  <si>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</si>
  <si>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</si>
  <si>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</si>
  <si>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</si>
  <si>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</si>
  <si>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</si>
  <si>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</si>
  <si>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</si>
  <si>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</si>
  <si>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</si>
  <si>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</si>
  <si>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</si>
  <si>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</si>
  <si>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</si>
  <si>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</si>
  <si>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</si>
  <si>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</si>
  <si>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</si>
  <si>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</si>
  <si>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</si>
  <si>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</si>
  <si>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</si>
  <si>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</si>
  <si>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</si>
  <si>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</si>
  <si>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</si>
  <si>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</si>
  <si>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</si>
  <si>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</si>
  <si>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</si>
  <si>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</si>
  <si>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</si>
  <si>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</si>
  <si>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</si>
  <si>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</si>
  <si>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</si>
  <si>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</si>
  <si>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</si>
  <si>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</si>
  <si>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</si>
  <si>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</si>
  <si>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</si>
  <si>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</si>
  <si>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</si>
  <si>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</si>
  <si>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</si>
  <si>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</si>
  <si>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</si>
  <si>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</si>
  <si>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</si>
  <si>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</si>
  <si>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</si>
  <si>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</si>
  <si>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</si>
  <si>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</si>
  <si>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</si>
  <si>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</si>
  <si>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</si>
  <si>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</si>
  <si>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</si>
  <si>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</si>
  <si>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</si>
  <si>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</si>
  <si>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</si>
  <si>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</si>
  <si>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</si>
  <si>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</si>
  <si>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</si>
  <si>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</si>
  <si>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</si>
  <si>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</si>
  <si>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</si>
  <si>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</si>
  <si>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</si>
  <si>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</si>
  <si>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</si>
  <si>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</si>
  <si>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</si>
  <si>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</si>
  <si>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</si>
  <si>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</si>
  <si>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</si>
  <si>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</si>
  <si>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</si>
  <si>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</si>
  <si>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</si>
  <si>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</si>
  <si>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</si>
  <si>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</si>
  <si>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</si>
  <si>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</si>
  <si>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</si>
  <si>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</si>
  <si>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</si>
  <si>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</si>
  <si>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</si>
  <si>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</si>
  <si>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</si>
  <si>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</si>
  <si>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</si>
  <si>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</si>
  <si>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</si>
  <si>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</si>
  <si>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</si>
  <si>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</si>
  <si>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</si>
  <si>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</si>
  <si>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</si>
  <si>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</si>
  <si>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</si>
  <si>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</si>
  <si>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</si>
  <si>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</si>
  <si>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</si>
  <si>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</si>
  <si>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</si>
  <si>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</si>
  <si>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</si>
  <si>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</si>
  <si>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</si>
  <si>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</si>
  <si>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</si>
  <si>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</si>
  <si>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</si>
  <si>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</si>
  <si>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</si>
  <si>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</si>
  <si>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</si>
  <si>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</si>
  <si>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</si>
  <si>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</si>
  <si>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</si>
  <si>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</si>
  <si>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</si>
  <si>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</si>
  <si>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</si>
  <si>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</si>
  <si>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</si>
  <si>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</si>
  <si>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</si>
  <si>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</si>
  <si>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</si>
  <si>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</si>
  <si>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</si>
  <si>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</si>
  <si>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</si>
  <si>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</si>
  <si>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</si>
  <si>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</si>
  <si>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</si>
  <si>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</si>
  <si>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</si>
  <si>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</si>
  <si>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</si>
  <si>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</si>
  <si>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</si>
  <si>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</si>
  <si>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</si>
  <si>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</si>
  <si>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</si>
  <si>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</si>
  <si>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</si>
  <si>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</si>
  <si>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</si>
  <si>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</si>
  <si>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</si>
  <si>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</si>
  <si>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</si>
  <si>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</si>
  <si>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</si>
  <si>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</si>
  <si>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</si>
  <si>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</si>
  <si>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</si>
  <si>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</si>
  <si>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</si>
  <si>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</si>
  <si>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</si>
  <si>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</si>
  <si>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</si>
  <si>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</si>
  <si>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</si>
  <si>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</si>
  <si>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</si>
  <si>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</si>
  <si>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</si>
  <si>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</si>
  <si>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</si>
  <si>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</si>
  <si>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</si>
  <si>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</si>
  <si>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</si>
  <si>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</si>
  <si>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</si>
  <si>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</si>
  <si>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</si>
  <si>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</si>
  <si>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</si>
  <si>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</si>
  <si>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</si>
  <si>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</si>
  <si>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</si>
  <si>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</si>
  <si>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</si>
  <si>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</si>
  <si>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</si>
  <si>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</si>
  <si>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</si>
  <si>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</si>
  <si>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</si>
  <si>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</si>
  <si>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</si>
  <si>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</si>
  <si>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</si>
  <si>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</si>
  <si>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</si>
  <si>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</si>
  <si>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</si>
  <si>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</si>
  <si>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</si>
  <si>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</si>
  <si>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</si>
  <si>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</si>
  <si>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</si>
  <si>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</si>
  <si>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</si>
  <si>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</si>
  <si>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</si>
  <si>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</si>
  <si>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</si>
  <si>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</si>
  <si>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</si>
  <si>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</si>
  <si>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</si>
  <si>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</si>
  <si>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</si>
  <si>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</si>
  <si>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</si>
  <si>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</si>
  <si>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</si>
  <si>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</si>
  <si>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</si>
  <si>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</si>
  <si>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</si>
  <si>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</si>
  <si>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</si>
  <si>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</si>
  <si>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</si>
  <si>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</si>
  <si>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</si>
  <si>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</si>
  <si>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</si>
  <si>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</si>
  <si>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</si>
  <si>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</si>
  <si>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</si>
  <si>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</si>
  <si>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</si>
  <si>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</si>
  <si>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</si>
  <si>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</si>
  <si>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</si>
  <si>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</si>
  <si>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</si>
  <si>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</si>
  <si>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</si>
  <si>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</si>
  <si>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</si>
  <si>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</si>
  <si>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</si>
  <si>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</si>
  <si>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</si>
  <si>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</si>
  <si>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</si>
  <si>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</si>
  <si>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</si>
  <si>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</si>
  <si>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</si>
  <si>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</si>
  <si>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</si>
  <si>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</si>
  <si>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</si>
  <si>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</si>
  <si>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</si>
  <si>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</si>
  <si>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</si>
  <si>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</si>
  <si>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</si>
  <si>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</si>
  <si>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</si>
  <si>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</si>
  <si>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</si>
  <si>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</si>
  <si>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</si>
  <si>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</si>
  <si>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</si>
  <si>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</si>
  <si>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</si>
  <si>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</si>
  <si>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</si>
  <si>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</si>
  <si>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</si>
  <si>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</si>
  <si>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</si>
  <si>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</si>
  <si>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</si>
  <si>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</si>
  <si>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</si>
  <si>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</si>
  <si>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</si>
  <si>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</si>
  <si>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</si>
  <si>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</si>
  <si>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</si>
  <si>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</si>
  <si>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</si>
  <si>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</si>
  <si>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</si>
  <si>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</si>
  <si>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</si>
  <si>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</si>
  <si>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</si>
  <si>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</si>
  <si>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</si>
  <si>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</si>
  <si>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</si>
  <si>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</si>
  <si>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</si>
  <si>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</si>
  <si>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</si>
  <si>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</si>
  <si>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</si>
  <si>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</si>
  <si>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</si>
  <si>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</si>
  <si>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</si>
  <si>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</si>
  <si>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</si>
  <si>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</si>
  <si>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</si>
  <si>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</si>
  <si>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</si>
  <si>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</si>
  <si>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</si>
  <si>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</si>
  <si>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</si>
  <si>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</si>
  <si>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</si>
  <si>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</si>
  <si>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</si>
  <si>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</si>
  <si>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</si>
  <si>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</si>
  <si>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</si>
  <si>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</si>
  <si>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</si>
  <si>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</si>
  <si>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</si>
  <si>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</si>
  <si>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</si>
  <si>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</si>
  <si>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</si>
  <si>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</si>
  <si>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</si>
  <si>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</si>
  <si>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</si>
  <si>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</si>
  <si>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</si>
  <si>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</si>
  <si>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</si>
  <si>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</si>
  <si>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</si>
  <si>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</si>
  <si>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</si>
  <si>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</si>
  <si>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</si>
  <si>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</si>
  <si>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</si>
  <si>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</si>
  <si>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</si>
  <si>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</si>
  <si>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</si>
  <si>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</si>
  <si>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</si>
  <si>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</si>
  <si>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</si>
  <si>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</si>
  <si>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</si>
  <si>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</si>
  <si>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</si>
  <si>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</si>
  <si>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</si>
  <si>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</si>
  <si>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</si>
  <si>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</si>
  <si>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</si>
  <si>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</si>
  <si>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</si>
  <si>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</si>
  <si>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</si>
  <si>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</si>
  <si>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</si>
  <si>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</si>
  <si>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</si>
  <si>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</si>
  <si>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</si>
  <si>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</si>
  <si>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</si>
  <si>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</si>
  <si>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</si>
  <si>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</si>
  <si>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</si>
  <si>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</si>
  <si>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</si>
  <si>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</si>
  <si>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</si>
  <si>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</si>
  <si>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</si>
  <si>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</si>
  <si>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</si>
  <si>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</si>
  <si>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</si>
  <si>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</si>
  <si>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</si>
  <si>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</si>
  <si>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</si>
  <si>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</si>
  <si>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</si>
  <si>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</si>
  <si>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</si>
  <si>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</si>
  <si>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</si>
  <si>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</si>
  <si>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</si>
  <si>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</si>
  <si>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</si>
  <si>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</si>
  <si>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</si>
  <si>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</si>
  <si>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</si>
  <si>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</si>
  <si>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</si>
  <si>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</si>
  <si>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</si>
  <si>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</si>
  <si>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</si>
  <si>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</si>
  <si>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</si>
  <si>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</si>
  <si>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</si>
  <si>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</si>
  <si>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</si>
  <si>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</si>
  <si>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</si>
  <si>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</si>
  <si>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</si>
  <si>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</si>
  <si>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</si>
  <si>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</si>
  <si>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</si>
  <si>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</si>
  <si>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</si>
  <si>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</si>
  <si>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</si>
  <si>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</si>
  <si>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</si>
  <si>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</si>
  <si>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</si>
  <si>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</si>
  <si>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</si>
  <si>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</si>
  <si>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</si>
  <si>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</si>
  <si>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</si>
  <si>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</si>
  <si>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</si>
  <si>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</si>
  <si>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</si>
  <si>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</si>
  <si>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</si>
  <si>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</si>
  <si>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</si>
  <si>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</si>
  <si>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</si>
  <si>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</si>
  <si>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</si>
  <si>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</si>
  <si>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</si>
  <si>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</si>
  <si>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</si>
  <si>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</si>
  <si>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</si>
  <si>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</si>
  <si>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</si>
  <si>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</si>
  <si>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</si>
  <si>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</si>
  <si>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</si>
  <si>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</si>
  <si>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</si>
  <si>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</si>
  <si>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</si>
  <si>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</si>
  <si>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</si>
  <si>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</si>
  <si>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</si>
  <si>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</si>
  <si>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</si>
  <si>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</si>
  <si>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</si>
  <si>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</si>
  <si>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</si>
  <si>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</si>
  <si>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</si>
  <si>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</si>
  <si>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</si>
  <si>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</si>
  <si>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</si>
  <si>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</si>
  <si>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</si>
  <si>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</si>
  <si>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</si>
  <si>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</si>
  <si>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</si>
  <si>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</si>
  <si>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</si>
  <si>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</si>
  <si>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</si>
  <si>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</si>
  <si>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</si>
  <si>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</si>
  <si>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</si>
  <si>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</si>
  <si>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</si>
  <si>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</si>
  <si>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</si>
  <si>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</si>
  <si>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</si>
  <si>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</si>
  <si>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</si>
  <si>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</si>
  <si>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</si>
  <si>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</si>
  <si>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</si>
  <si>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</si>
  <si>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</si>
  <si>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</si>
  <si>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</si>
  <si>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</si>
  <si>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</si>
  <si>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</si>
  <si>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</si>
  <si>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</si>
  <si>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</si>
  <si>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</si>
  <si>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</si>
  <si>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</si>
  <si>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</si>
  <si>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</si>
  <si>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</si>
  <si>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</si>
  <si>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</si>
  <si>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</si>
  <si>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</si>
  <si>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</si>
  <si>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</si>
  <si>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</si>
  <si>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</si>
  <si>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</si>
  <si>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</si>
  <si>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</si>
  <si>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</si>
  <si>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</si>
  <si>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</si>
  <si>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</si>
  <si>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</si>
  <si>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</si>
  <si>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</si>
  <si>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</si>
  <si>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</si>
  <si>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</si>
  <si>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</si>
  <si>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</si>
  <si>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</si>
  <si>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</si>
  <si>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</si>
  <si>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</si>
  <si>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</si>
  <si>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</si>
  <si>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</si>
  <si>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</si>
  <si>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</si>
  <si>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</si>
  <si>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</si>
  <si>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</si>
  <si>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</si>
  <si>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</si>
  <si>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</si>
  <si>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</si>
  <si>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</si>
  <si>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</si>
  <si>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</si>
  <si>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</si>
  <si>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</si>
  <si>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</si>
  <si>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</si>
  <si>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</si>
  <si>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</si>
  <si>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</si>
  <si>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</si>
  <si>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</si>
  <si>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</si>
  <si>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</si>
  <si>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</si>
  <si>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</si>
  <si>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</si>
  <si>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</si>
  <si>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</si>
  <si>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</si>
  <si>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</si>
  <si>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</si>
  <si>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</si>
  <si>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</si>
  <si>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</si>
  <si>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</si>
  <si>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</si>
  <si>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</si>
  <si>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</si>
  <si>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</si>
  <si>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</si>
  <si>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</si>
  <si>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</si>
  <si>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</si>
  <si>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</si>
  <si>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</si>
  <si>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</si>
  <si>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</si>
  <si>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</si>
  <si>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</si>
  <si>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</si>
  <si>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</si>
  <si>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</si>
  <si>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</si>
  <si>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</si>
  <si>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</si>
  <si>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</si>
  <si>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</si>
  <si>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</si>
  <si>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</si>
  <si>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</si>
  <si>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</si>
  <si>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</si>
  <si>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</si>
  <si>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</si>
  <si>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</si>
  <si>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</si>
  <si>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</si>
  <si>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</si>
  <si>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</si>
  <si>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</si>
  <si>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</si>
  <si>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</si>
  <si>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</si>
  <si>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</si>
  <si>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</si>
  <si>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</si>
  <si>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</si>
  <si>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</si>
  <si>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</si>
  <si>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</si>
  <si>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</si>
  <si>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</si>
  <si>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</si>
  <si>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</si>
  <si>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</si>
  <si>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</si>
  <si>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</si>
  <si>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</si>
  <si>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</si>
  <si>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</si>
  <si>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</si>
  <si>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</si>
  <si>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</si>
  <si>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</si>
  <si>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</si>
  <si>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</si>
  <si>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</si>
  <si>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</si>
  <si>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</si>
  <si>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</si>
  <si>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</si>
  <si>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</si>
  <si>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</si>
  <si>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</si>
  <si>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</si>
  <si>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</si>
  <si>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</si>
  <si>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</si>
  <si>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</si>
  <si>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</si>
  <si>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</si>
  <si>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</si>
  <si>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</si>
  <si>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</si>
  <si>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</si>
  <si>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</si>
  <si>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</si>
  <si>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</si>
  <si>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</si>
  <si>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</si>
  <si>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</si>
  <si>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</si>
  <si>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</si>
  <si>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</si>
  <si>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</si>
  <si>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</si>
  <si>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</si>
  <si>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</si>
  <si>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</si>
  <si>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</si>
  <si>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</si>
  <si>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</si>
  <si>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</si>
  <si>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</si>
  <si>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</si>
  <si>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</si>
  <si>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</si>
  <si>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</si>
  <si>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</si>
  <si>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</si>
  <si>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</si>
  <si>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</si>
  <si>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</si>
  <si>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</si>
  <si>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</si>
  <si>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</si>
  <si>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</si>
  <si>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</si>
  <si>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</si>
  <si>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</si>
  <si>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</si>
  <si>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</si>
  <si>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</si>
  <si>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</si>
  <si>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</si>
  <si>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</si>
  <si>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</si>
  <si>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</si>
  <si>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</si>
  <si>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</si>
  <si>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</si>
  <si>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</si>
  <si>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</si>
  <si>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</si>
  <si>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</si>
  <si>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</si>
  <si>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</si>
  <si>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</si>
  <si>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</si>
  <si>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</si>
  <si>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</si>
  <si>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</si>
  <si>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</si>
  <si>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</si>
  <si>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</si>
  <si>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</si>
  <si>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</si>
  <si>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</si>
  <si>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</si>
  <si>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</si>
  <si>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</si>
  <si>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</si>
  <si>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</si>
  <si>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</si>
  <si>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</si>
  <si>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</si>
  <si>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</si>
  <si>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</si>
  <si>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</si>
  <si>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</si>
  <si>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</si>
  <si>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</si>
  <si>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</si>
  <si>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</si>
  <si>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</si>
  <si>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</si>
  <si>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</si>
  <si>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</si>
  <si>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</si>
  <si>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</si>
  <si>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</si>
  <si>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</si>
  <si>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</si>
  <si>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</si>
  <si>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</si>
  <si>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</si>
  <si>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</si>
  <si>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</si>
  <si>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</si>
  <si>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</si>
  <si>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</si>
  <si>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</si>
  <si>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</si>
  <si>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</si>
  <si>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</si>
  <si>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</si>
  <si>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</si>
  <si>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</si>
  <si>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</si>
  <si>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</si>
  <si>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</si>
  <si>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</si>
  <si>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</si>
  <si>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</si>
  <si>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</si>
  <si>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</si>
  <si>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</si>
  <si>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</si>
  <si>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</si>
  <si>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</si>
  <si>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</si>
  <si>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</si>
  <si>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</si>
  <si>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</si>
  <si>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</si>
  <si>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</si>
  <si>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</si>
  <si>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</si>
  <si>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</si>
  <si>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</si>
  <si>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</si>
  <si>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</si>
  <si>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</si>
  <si>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</si>
  <si>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</si>
  <si>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</si>
  <si>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</si>
  <si>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</si>
  <si>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</si>
  <si>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</si>
  <si>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</si>
  <si>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</si>
  <si>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</si>
  <si>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</si>
  <si>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</si>
  <si>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</si>
  <si>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</si>
  <si>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</si>
  <si>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</si>
  <si>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</si>
  <si>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</si>
  <si>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</si>
  <si>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</si>
  <si>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</si>
  <si>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</si>
  <si>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</si>
  <si>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</si>
  <si>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</si>
  <si>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</si>
  <si>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</si>
  <si>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</si>
  <si>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</si>
  <si>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</si>
  <si>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</si>
  <si>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</si>
  <si>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</si>
  <si>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</si>
  <si>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</si>
  <si>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</si>
  <si>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</si>
  <si>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</si>
  <si>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</si>
  <si>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</si>
  <si>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</si>
  <si>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</si>
  <si>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</si>
  <si>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</si>
  <si>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</si>
  <si>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</si>
  <si>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</si>
  <si>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</si>
  <si>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</si>
  <si>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</si>
  <si>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</si>
  <si>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</si>
  <si>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</si>
  <si>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</si>
  <si>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</si>
  <si>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</si>
  <si>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</si>
  <si>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</si>
  <si>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</si>
  <si>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</si>
  <si>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</si>
  <si>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</si>
  <si>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</si>
  <si>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</si>
  <si>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</si>
  <si>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</si>
  <si>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</si>
  <si>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</si>
  <si>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</si>
  <si>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</si>
  <si>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</si>
  <si>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</si>
  <si>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</si>
  <si>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</si>
  <si>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</si>
  <si>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</si>
  <si>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</si>
  <si>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</si>
  <si>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</si>
  <si>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</si>
  <si>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</si>
  <si>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</si>
  <si>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</si>
  <si>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</si>
  <si>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</si>
  <si>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</si>
  <si>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</si>
  <si>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</si>
  <si>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</si>
  <si>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</si>
  <si>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</si>
  <si>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</si>
  <si>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</si>
  <si>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</si>
  <si>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</si>
  <si>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</si>
  <si>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</si>
  <si>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</si>
  <si>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</si>
  <si>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</si>
  <si>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</si>
  <si>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</si>
  <si>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</si>
  <si>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</si>
  <si>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</si>
  <si>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</si>
  <si>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</si>
  <si>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</si>
  <si>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</si>
  <si>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</si>
  <si>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</si>
  <si>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</si>
  <si>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</si>
  <si>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</si>
  <si>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</si>
  <si>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</si>
  <si>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</si>
  <si>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</si>
  <si>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</si>
  <si>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</si>
  <si>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</si>
  <si>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</si>
  <si>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</si>
  <si>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</si>
  <si>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</si>
  <si>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</si>
  <si>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</si>
  <si>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</si>
  <si>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</si>
  <si>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</si>
  <si>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</si>
  <si>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</si>
  <si>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</si>
  <si>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</si>
  <si>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</si>
  <si>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</si>
  <si>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</si>
  <si>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</si>
  <si>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</si>
  <si>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</si>
  <si>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</si>
  <si>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</si>
  <si>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</si>
  <si>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</si>
  <si>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</si>
  <si>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</si>
  <si>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</si>
  <si>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</si>
  <si>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</si>
  <si>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</si>
  <si>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</si>
  <si>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</si>
  <si>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</si>
  <si>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</si>
  <si>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</si>
  <si>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</si>
  <si>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</si>
  <si>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</si>
  <si>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</si>
  <si>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</si>
  <si>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</si>
  <si>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</si>
  <si>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</si>
  <si>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</si>
  <si>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</si>
  <si>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</si>
  <si>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</si>
  <si>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</si>
  <si>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</si>
  <si>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</si>
  <si>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</si>
  <si>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</si>
  <si>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</si>
  <si>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</si>
  <si>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</si>
  <si>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</si>
  <si>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</si>
  <si>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</si>
  <si>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</si>
  <si>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</si>
  <si>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</si>
  <si>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</si>
  <si>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</si>
  <si>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</si>
  <si>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</si>
  <si>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</si>
  <si>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</si>
  <si>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</si>
  <si>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</si>
  <si>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</si>
  <si>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</si>
  <si>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</si>
  <si>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</si>
  <si>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</si>
  <si>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</si>
  <si>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</si>
  <si>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</si>
  <si>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</si>
  <si>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</si>
  <si>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</si>
  <si>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</si>
  <si>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</si>
  <si>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</si>
  <si>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</si>
  <si>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</si>
  <si>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</si>
  <si>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</si>
  <si>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</si>
  <si>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</si>
  <si>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</si>
  <si>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</si>
  <si>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</si>
  <si>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</si>
  <si>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</si>
  <si>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</si>
  <si>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</si>
  <si>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</si>
  <si>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</si>
  <si>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</si>
  <si>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</si>
  <si>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</si>
  <si>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</si>
  <si>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</si>
  <si>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</si>
  <si>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</si>
  <si>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</si>
  <si>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</si>
  <si>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</si>
  <si>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</si>
  <si>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</si>
  <si>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</si>
  <si>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</si>
  <si>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</si>
  <si>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</si>
  <si>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</si>
  <si>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</si>
  <si>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</si>
  <si>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</si>
  <si>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</si>
  <si>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</si>
  <si>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</si>
  <si>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</si>
  <si>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</si>
  <si>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</si>
  <si>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</si>
  <si>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</si>
  <si>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</si>
  <si>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</si>
  <si>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</si>
  <si>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</si>
  <si>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</si>
  <si>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</si>
  <si>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</si>
  <si>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</si>
  <si>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</si>
  <si>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</si>
  <si>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</si>
  <si>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</si>
  <si>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</si>
  <si>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</si>
  <si>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</si>
  <si>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</si>
  <si>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</si>
  <si>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</si>
  <si>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</si>
  <si>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</si>
  <si>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</si>
  <si>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</si>
  <si>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</si>
  <si>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</si>
  <si>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</si>
  <si>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</si>
  <si>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</si>
  <si>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</si>
  <si>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</si>
  <si>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</si>
  <si>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</si>
  <si>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</si>
  <si>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</si>
  <si>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</si>
  <si>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</si>
  <si>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</si>
  <si>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</si>
  <si>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</si>
  <si>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</si>
  <si>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</si>
  <si>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</si>
  <si>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</si>
  <si>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</si>
  <si>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</si>
  <si>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</si>
  <si>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</si>
  <si>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</si>
  <si>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</si>
  <si>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</si>
  <si>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</si>
  <si>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</si>
  <si>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</si>
  <si>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</si>
  <si>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</si>
  <si>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</si>
  <si>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</si>
  <si>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</si>
  <si>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</si>
  <si>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</si>
  <si>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</si>
  <si>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</si>
  <si>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</si>
  <si>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</si>
  <si>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</si>
  <si>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</si>
  <si>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</si>
  <si>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</si>
  <si>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</si>
  <si>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</si>
  <si>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</si>
  <si>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</si>
  <si>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</si>
  <si>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</si>
  <si>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</si>
  <si>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</si>
  <si>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</si>
  <si>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</si>
  <si>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</si>
  <si>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</si>
  <si>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</si>
  <si>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</si>
  <si>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</si>
  <si>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</si>
  <si>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</si>
  <si>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</si>
  <si>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</si>
  <si>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</si>
  <si>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</si>
  <si>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</si>
  <si>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</si>
  <si>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</si>
  <si>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</si>
  <si>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</si>
  <si>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</si>
  <si>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</si>
  <si>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</si>
  <si>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</si>
  <si>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</si>
  <si>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</si>
  <si>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</si>
  <si>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</si>
  <si>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</si>
  <si>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</si>
  <si>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</si>
  <si>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</si>
  <si>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</si>
  <si>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</si>
  <si>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</si>
  <si>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</si>
  <si>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</si>
  <si>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</si>
  <si>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</si>
  <si>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</si>
  <si>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</si>
  <si>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</si>
  <si>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</si>
  <si>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</si>
  <si>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</si>
  <si>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</si>
  <si>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</si>
  <si>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</si>
  <si>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</si>
  <si>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</si>
  <si>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</si>
  <si>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</si>
  <si>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</si>
  <si>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</si>
  <si>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</si>
  <si>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</si>
  <si>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</si>
  <si>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</si>
  <si>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</si>
  <si>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</si>
  <si>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</si>
  <si>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</si>
  <si>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</si>
  <si>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</si>
  <si>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</si>
  <si>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</si>
  <si>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</si>
  <si>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</si>
  <si>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</si>
  <si>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</si>
  <si>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</si>
  <si>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</si>
  <si>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</si>
  <si>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</si>
  <si>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</si>
  <si>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</si>
  <si>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</si>
  <si>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</si>
  <si>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</si>
  <si>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</si>
  <si>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</si>
  <si>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</si>
  <si>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</si>
  <si>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</si>
  <si>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</si>
  <si>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</si>
  <si>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</si>
  <si>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</si>
  <si>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</si>
  <si>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</si>
  <si>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</si>
  <si>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</si>
  <si>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</si>
  <si>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</si>
  <si>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</si>
  <si>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</si>
  <si>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</si>
  <si>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</si>
  <si>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</si>
  <si>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</si>
  <si>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</si>
  <si>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</si>
  <si>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</si>
  <si>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</si>
  <si>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</si>
  <si>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</si>
  <si>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</si>
  <si>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</si>
  <si>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</si>
  <si>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</si>
  <si>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</si>
  <si>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</si>
  <si>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</si>
  <si>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</si>
  <si>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</si>
  <si>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</si>
  <si>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</si>
  <si>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</si>
  <si>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</si>
  <si>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</si>
  <si>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</si>
  <si>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</si>
  <si>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</si>
  <si>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</si>
  <si>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</si>
  <si>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</si>
  <si>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</si>
  <si>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</si>
  <si>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</si>
  <si>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</si>
  <si>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</si>
  <si>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</si>
  <si>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</si>
  <si>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</si>
  <si>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</si>
  <si>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</si>
  <si>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</si>
  <si>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</si>
  <si>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</si>
  <si>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</si>
  <si>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</si>
  <si>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</si>
  <si>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</si>
  <si>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</si>
  <si>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</si>
  <si>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</si>
  <si>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</si>
  <si>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</si>
  <si>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</si>
  <si>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</si>
  <si>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</si>
  <si>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</si>
  <si>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</si>
  <si>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</si>
  <si>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</si>
  <si>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</si>
  <si>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</si>
  <si>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</si>
  <si>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</si>
  <si>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</si>
  <si>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</si>
  <si>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</si>
  <si>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</si>
  <si>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</si>
  <si>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</si>
  <si>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</si>
  <si>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</si>
  <si>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</si>
  <si>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</si>
  <si>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</si>
  <si>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</si>
  <si>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</si>
  <si>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</si>
  <si>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</si>
  <si>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</si>
  <si>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</si>
  <si>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</si>
  <si>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</si>
  <si>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</si>
  <si>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</si>
  <si>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</si>
  <si>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</si>
  <si>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</si>
  <si>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</si>
  <si>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</si>
  <si>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</si>
  <si>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</si>
  <si>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</si>
  <si>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</si>
  <si>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</si>
  <si>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</si>
  <si>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</si>
  <si>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</si>
  <si>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</si>
  <si>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</si>
  <si>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</si>
  <si>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</si>
  <si>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</si>
  <si>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</si>
  <si>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</si>
  <si>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</si>
  <si>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</si>
  <si>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</si>
  <si>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</si>
  <si>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</si>
  <si>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</si>
  <si>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</si>
  <si>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</si>
  <si>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</si>
  <si>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</si>
  <si>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</si>
  <si>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</si>
  <si>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</si>
  <si>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</si>
  <si>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</si>
  <si>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</si>
  <si>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</si>
  <si>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</si>
  <si>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</si>
  <si>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</si>
  <si>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</si>
  <si>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</si>
  <si>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</si>
  <si>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</si>
  <si>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</si>
  <si>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</si>
  <si>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</si>
  <si>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</si>
  <si>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</si>
  <si>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</si>
  <si>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</si>
  <si>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</si>
  <si>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</si>
  <si>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</si>
  <si>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</si>
  <si>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</si>
  <si>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</si>
  <si>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</si>
  <si>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</si>
  <si>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</si>
  <si>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</si>
  <si>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</si>
  <si>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</si>
  <si>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</si>
  <si>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</si>
  <si>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</si>
  <si>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</si>
  <si>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</si>
  <si>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</si>
  <si>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</si>
  <si>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</si>
  <si>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</si>
  <si>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</si>
  <si>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</si>
  <si>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</si>
  <si>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</si>
  <si>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</si>
  <si>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</si>
  <si>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</si>
  <si>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</si>
  <si>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</si>
  <si>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</si>
  <si>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</si>
  <si>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</si>
  <si>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</si>
  <si>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</si>
  <si>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</si>
  <si>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</si>
  <si>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</si>
  <si>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</si>
  <si>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</si>
  <si>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</si>
  <si>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</si>
  <si>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</si>
  <si>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</si>
  <si>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</si>
  <si>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</si>
  <si>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</si>
  <si>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</si>
  <si>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</si>
  <si>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</si>
  <si>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</si>
  <si>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</si>
  <si>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</si>
  <si>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</si>
  <si>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</si>
  <si>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</si>
  <si>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</si>
  <si>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</si>
  <si>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</si>
  <si>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</si>
  <si>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</si>
  <si>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</si>
  <si>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</si>
  <si>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</si>
  <si>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</si>
  <si>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</si>
  <si>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</si>
  <si>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</si>
  <si>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</si>
  <si>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</si>
  <si>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</si>
  <si>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</si>
  <si>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</si>
  <si>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</si>
  <si>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</si>
  <si>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</si>
  <si>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</si>
  <si>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</si>
  <si>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</si>
  <si>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</si>
  <si>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</si>
  <si>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</si>
  <si>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</si>
  <si>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</si>
  <si>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</si>
  <si>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</si>
  <si>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</si>
  <si>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</si>
  <si>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</si>
  <si>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</si>
  <si>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</si>
  <si>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</si>
  <si>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</si>
  <si>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</si>
  <si>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</si>
  <si>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</si>
  <si>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</si>
  <si>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</si>
  <si>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</si>
  <si>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</si>
  <si>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</si>
  <si>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</si>
  <si>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</si>
  <si>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</si>
  <si>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</si>
  <si>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</si>
  <si>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</si>
  <si>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</si>
  <si>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</si>
  <si>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</si>
  <si>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</si>
  <si>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</si>
  <si>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</si>
  <si>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</si>
  <si>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</si>
  <si>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</si>
  <si>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</si>
  <si>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</si>
  <si>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</si>
  <si>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</si>
  <si>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</si>
  <si>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</si>
  <si>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</si>
  <si>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</si>
  <si>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</si>
  <si>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</si>
  <si>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</si>
  <si>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</si>
  <si>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</si>
  <si>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</si>
  <si>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</si>
  <si>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</si>
  <si>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</si>
  <si>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</si>
  <si>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</si>
  <si>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</si>
  <si>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</si>
  <si>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</si>
  <si>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</si>
  <si>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</si>
  <si>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</si>
  <si>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</si>
  <si>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</si>
  <si>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</si>
  <si>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</si>
  <si>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</si>
  <si>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</si>
  <si>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</si>
  <si>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</si>
  <si>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</si>
  <si>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</si>
  <si>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</si>
  <si>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</si>
  <si>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</si>
  <si>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</si>
  <si>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</si>
  <si>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</si>
  <si>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</si>
  <si>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</si>
  <si>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</si>
  <si>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</si>
  <si>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</si>
  <si>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</si>
  <si>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</si>
  <si>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</si>
  <si>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</si>
  <si>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</si>
  <si>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</si>
  <si>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</si>
  <si>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</si>
  <si>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</si>
  <si>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</si>
  <si>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</si>
  <si>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</si>
  <si>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</si>
  <si>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</si>
  <si>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</si>
  <si>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</si>
  <si>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</si>
  <si>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</si>
  <si>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</si>
  <si>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</si>
  <si>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</si>
  <si>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</si>
  <si>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</si>
  <si>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</si>
  <si>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</si>
  <si>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</si>
  <si>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</si>
  <si>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</si>
  <si>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</si>
  <si>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</si>
  <si>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</si>
  <si>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</si>
  <si>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</si>
  <si>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</si>
  <si>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</si>
  <si>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</si>
  <si>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</si>
  <si>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</si>
  <si>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</si>
  <si>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</si>
  <si>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</si>
  <si>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</si>
  <si>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</si>
  <si>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</si>
  <si>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</si>
  <si>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</si>
  <si>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</si>
  <si>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</si>
  <si>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</si>
  <si>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</si>
  <si>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</si>
  <si>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</si>
  <si>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</si>
  <si>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</si>
  <si>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</si>
  <si>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</si>
  <si>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</si>
  <si>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</si>
  <si>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</si>
  <si>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</si>
  <si>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</si>
  <si>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</si>
  <si>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</si>
  <si>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</si>
  <si>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</si>
  <si>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</si>
  <si>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</si>
  <si>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</si>
  <si>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</si>
  <si>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</si>
  <si>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</si>
  <si>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</si>
  <si>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</si>
  <si>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</si>
  <si>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</si>
  <si>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</si>
  <si>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</si>
  <si>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</si>
  <si>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</si>
  <si>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</si>
  <si>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</si>
  <si>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</si>
  <si>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</si>
  <si>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</si>
  <si>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</si>
  <si>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</si>
  <si>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</si>
  <si>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</si>
  <si>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</si>
  <si>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</si>
  <si>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</si>
  <si>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</si>
  <si>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</si>
  <si>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</si>
  <si>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</si>
  <si>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</si>
  <si>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</si>
  <si>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</si>
  <si>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</si>
  <si>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</si>
  <si>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</si>
  <si>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</si>
  <si>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</si>
  <si>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</si>
  <si>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</si>
  <si>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</si>
  <si>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</si>
  <si>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</si>
  <si>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</si>
  <si>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</si>
  <si>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</si>
  <si>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</si>
  <si>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</si>
  <si>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</si>
  <si>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</si>
  <si>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</si>
  <si>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</si>
  <si>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</si>
  <si>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</si>
  <si>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</si>
  <si>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</si>
  <si>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</si>
  <si>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</si>
  <si>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</si>
  <si>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</si>
  <si>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</si>
  <si>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</si>
  <si>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</si>
  <si>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</si>
  <si>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</si>
  <si>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</si>
  <si>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</si>
  <si>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</si>
  <si>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</si>
  <si>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</si>
  <si>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</si>
  <si>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</si>
  <si>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</si>
  <si>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</si>
  <si>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</si>
  <si>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</si>
  <si>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</si>
  <si>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</si>
  <si>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</si>
  <si>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</si>
  <si>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</si>
  <si>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</si>
  <si>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</si>
  <si>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</si>
  <si>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</si>
  <si>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</si>
  <si>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</si>
  <si>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</si>
  <si>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</si>
  <si>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</si>
  <si>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</si>
  <si>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</si>
  <si>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</si>
  <si>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</si>
  <si>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</si>
  <si>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</si>
  <si>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</si>
  <si>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</si>
  <si>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</si>
  <si>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</si>
  <si>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</si>
  <si>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</si>
  <si>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</si>
  <si>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</si>
  <si>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</si>
  <si>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</si>
  <si>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</si>
  <si>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</si>
  <si>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</si>
  <si>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</si>
  <si>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</si>
  <si>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</si>
  <si>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</si>
  <si>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</si>
  <si>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</si>
  <si>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</si>
  <si>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</si>
  <si>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</si>
  <si>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</si>
  <si>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</si>
  <si>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</si>
  <si>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</si>
  <si>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</si>
  <si>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</si>
  <si>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</si>
  <si>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</si>
  <si>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</si>
  <si>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</si>
  <si>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</si>
  <si>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</si>
  <si>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</si>
  <si>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</si>
  <si>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</si>
  <si>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</si>
  <si>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</si>
  <si>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</si>
  <si>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</si>
  <si>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</si>
  <si>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</si>
  <si>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</si>
  <si>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</si>
  <si>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</si>
  <si>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</si>
  <si>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</si>
  <si>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</si>
  <si>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</si>
  <si>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</si>
  <si>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</si>
  <si>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</si>
  <si>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</si>
  <si>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</si>
  <si>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</si>
  <si>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</si>
  <si>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</si>
  <si>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</si>
  <si>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</si>
  <si>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</si>
  <si>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</si>
  <si>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</si>
  <si>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</si>
  <si>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</si>
  <si>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</si>
  <si>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</si>
  <si>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</si>
  <si>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</si>
  <si>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</si>
  <si>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</si>
  <si>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</si>
  <si>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</si>
  <si>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</si>
  <si>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</si>
  <si>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</si>
  <si>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</si>
  <si>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</si>
  <si>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</si>
  <si>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</si>
  <si>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</si>
  <si>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</si>
  <si>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</si>
  <si>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</si>
  <si>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</si>
  <si>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</si>
  <si>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</si>
  <si>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</si>
  <si>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</si>
  <si>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</si>
  <si>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</si>
  <si>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</si>
  <si>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</si>
  <si>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</si>
  <si>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</si>
  <si>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</si>
  <si>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</si>
  <si>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</si>
  <si>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</si>
  <si>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</si>
  <si>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</si>
  <si>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</si>
  <si>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</si>
  <si>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</si>
  <si>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</si>
  <si>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</si>
  <si>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</si>
  <si>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</si>
  <si>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</si>
  <si>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</si>
  <si>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</si>
  <si>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</si>
  <si>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</si>
  <si>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</si>
  <si>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</si>
  <si>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</si>
  <si>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</si>
  <si>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</si>
  <si>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</si>
  <si>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</si>
  <si>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</si>
  <si>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</si>
  <si>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</si>
  <si>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</si>
  <si>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</si>
  <si>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</si>
  <si>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</si>
  <si>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</si>
  <si>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</si>
  <si>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</si>
  <si>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</si>
  <si>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</si>
  <si>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</si>
  <si>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</si>
  <si>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</si>
  <si>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</si>
  <si>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</si>
  <si>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</si>
  <si>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</si>
  <si>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</si>
  <si>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</si>
  <si>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</si>
  <si>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</si>
  <si>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</si>
  <si>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</si>
  <si>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</si>
  <si>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</si>
  <si>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</si>
  <si>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</si>
  <si>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</si>
  <si>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</si>
  <si>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</si>
  <si>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</si>
  <si>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</si>
  <si>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</si>
  <si>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</si>
  <si>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</si>
  <si>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</si>
  <si>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</si>
  <si>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</si>
  <si>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</si>
  <si>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</si>
  <si>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</si>
  <si>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</si>
  <si>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</si>
  <si>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</si>
  <si>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</si>
  <si>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</si>
  <si>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</si>
  <si>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</si>
  <si>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</si>
  <si>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</si>
  <si>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</si>
  <si>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</si>
  <si>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</si>
  <si>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</si>
  <si>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</si>
  <si>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</si>
  <si>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</si>
  <si>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</si>
  <si>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</si>
  <si>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</si>
  <si>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</si>
  <si>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</si>
  <si>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</si>
  <si>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</si>
  <si>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</si>
  <si>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</si>
  <si>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</si>
  <si>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</si>
  <si>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</si>
  <si>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</si>
  <si>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</si>
  <si>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</si>
  <si>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</si>
  <si>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</si>
  <si>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</si>
  <si>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</si>
  <si>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</si>
  <si>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</si>
  <si>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</si>
  <si>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</si>
  <si>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</si>
  <si>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</si>
  <si>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</si>
  <si>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</si>
  <si>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</si>
  <si>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</si>
  <si>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</si>
  <si>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</si>
  <si>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</si>
  <si>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</si>
  <si>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</si>
  <si>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</si>
  <si>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</si>
  <si>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</si>
  <si>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</si>
  <si>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</si>
  <si>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</si>
  <si>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</si>
  <si>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</si>
  <si>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</si>
  <si>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</si>
  <si>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</si>
  <si>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</si>
  <si>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</si>
  <si>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</si>
  <si>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</si>
  <si>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</si>
  <si>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</si>
  <si>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</si>
  <si>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</si>
  <si>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</si>
  <si>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</si>
  <si>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</si>
  <si>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</si>
  <si>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</si>
  <si>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</si>
  <si>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</si>
  <si>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</si>
  <si>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</si>
  <si>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</si>
  <si>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</si>
  <si>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</si>
  <si>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</si>
  <si>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</si>
  <si>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</si>
  <si>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</si>
  <si>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</si>
  <si>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</si>
  <si>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</si>
  <si>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</si>
  <si>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</si>
  <si>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</si>
  <si>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</si>
  <si>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</si>
  <si>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</si>
  <si>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</si>
  <si>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</si>
  <si>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</si>
  <si>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</si>
  <si>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</si>
  <si>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</si>
  <si>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</si>
  <si>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</si>
  <si>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</si>
  <si>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</si>
  <si>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</si>
  <si>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</si>
  <si>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</si>
  <si>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</si>
  <si>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</si>
  <si>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</si>
  <si>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</si>
  <si>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</si>
  <si>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</si>
  <si>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</si>
  <si>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</si>
  <si>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</si>
  <si>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</si>
  <si>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</si>
  <si>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</si>
  <si>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</si>
  <si>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</si>
  <si>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</si>
  <si>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</si>
  <si>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</si>
  <si>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</si>
  <si>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</si>
  <si>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</si>
  <si>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</si>
  <si>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</si>
  <si>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</si>
  <si>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</si>
  <si>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</si>
  <si>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</si>
  <si>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</si>
  <si>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</si>
  <si>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</si>
  <si>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</si>
  <si>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</si>
  <si>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</si>
  <si>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</si>
  <si>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</si>
  <si>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</si>
  <si>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</si>
  <si>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</si>
  <si>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</si>
  <si>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</si>
  <si>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</si>
  <si>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</si>
  <si>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</si>
  <si>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</si>
  <si>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</si>
  <si>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</si>
  <si>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</si>
  <si>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</si>
  <si>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</si>
  <si>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</si>
  <si>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</si>
  <si>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</si>
  <si>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</si>
  <si>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</si>
  <si>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</si>
  <si>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</si>
  <si>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</si>
  <si>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</si>
  <si>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</si>
  <si>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</si>
  <si>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</si>
  <si>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</si>
  <si>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</si>
  <si>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</si>
  <si>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</si>
  <si>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</si>
  <si>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</si>
  <si>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</si>
  <si>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</si>
  <si>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</si>
  <si>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</si>
  <si>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</si>
  <si>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</si>
  <si>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</si>
  <si>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</si>
  <si>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</si>
  <si>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</si>
  <si>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</si>
  <si>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</si>
  <si>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</si>
  <si>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</si>
  <si>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</si>
  <si>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</si>
  <si>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</si>
  <si>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</si>
  <si>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</si>
  <si>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</si>
  <si>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</si>
  <si>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</si>
  <si>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</si>
  <si>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</si>
  <si>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</si>
  <si>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</si>
  <si>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</si>
  <si>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</si>
  <si>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</si>
  <si>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</si>
  <si>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</si>
  <si>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</si>
  <si>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</si>
  <si>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</si>
  <si>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</si>
  <si>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</si>
  <si>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</si>
  <si>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</si>
  <si>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</si>
  <si>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</si>
  <si>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</si>
  <si>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</si>
  <si>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</si>
  <si>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</si>
  <si>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</si>
  <si>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</si>
  <si>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</si>
  <si>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</si>
  <si>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</si>
  <si>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</si>
  <si>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</si>
  <si>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</si>
  <si>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</si>
  <si>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</si>
  <si>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</si>
  <si>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</si>
  <si>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</si>
  <si>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</si>
  <si>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</si>
  <si>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</si>
  <si>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</si>
  <si>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</si>
  <si>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</si>
  <si>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</si>
  <si>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</si>
  <si>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</si>
  <si>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</si>
  <si>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</si>
  <si>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</si>
  <si>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</si>
  <si>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</si>
  <si>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</si>
  <si>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</si>
  <si>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</si>
  <si>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</si>
  <si>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</si>
  <si>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</si>
  <si>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</si>
  <si>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</si>
  <si>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</si>
  <si>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</si>
  <si>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</si>
  <si>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</si>
  <si>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</si>
  <si>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</si>
  <si>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</si>
  <si>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</si>
  <si>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</si>
  <si>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</si>
  <si>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</si>
  <si>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</si>
  <si>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</si>
  <si>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</si>
  <si>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</si>
  <si>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</si>
  <si>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</si>
  <si>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</si>
  <si>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</si>
  <si>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</si>
  <si>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</si>
  <si>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</si>
  <si>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</si>
  <si>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</si>
  <si>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</si>
  <si>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</si>
  <si>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</si>
  <si>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</si>
  <si>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</si>
  <si>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</si>
  <si>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</si>
  <si>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</si>
  <si>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</si>
  <si>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</si>
  <si>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</si>
  <si>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</si>
  <si>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</si>
  <si>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</si>
  <si>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</si>
  <si>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</si>
  <si>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</si>
  <si>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</si>
  <si>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</si>
  <si>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</si>
  <si>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</si>
  <si>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</si>
  <si>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</si>
  <si>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</si>
  <si>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</si>
  <si>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</si>
  <si>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</si>
  <si>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</si>
  <si>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</si>
  <si>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</si>
  <si>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</si>
  <si>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</si>
  <si>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</si>
  <si>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</si>
  <si>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</si>
  <si>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</si>
  <si>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</si>
  <si>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</si>
  <si>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</si>
  <si>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</si>
  <si>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</si>
  <si>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</si>
  <si>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</si>
  <si>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</si>
  <si>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</si>
  <si>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</si>
  <si>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</si>
  <si>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</si>
  <si>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</si>
  <si>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</si>
  <si>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</si>
  <si>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</si>
  <si>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</si>
  <si>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</si>
  <si>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</si>
  <si>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</si>
  <si>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</si>
  <si>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</si>
  <si>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</si>
  <si>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</si>
  <si>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</si>
  <si>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</si>
  <si>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</si>
  <si>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</si>
  <si>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</si>
  <si>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</si>
  <si>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</si>
  <si>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</si>
  <si>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</si>
  <si>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</si>
  <si>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</si>
  <si>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</si>
  <si>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</si>
  <si>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</si>
  <si>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</si>
  <si>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</si>
  <si>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</si>
  <si>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</si>
  <si>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</si>
  <si>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</si>
  <si>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</si>
  <si>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</si>
  <si>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</si>
  <si>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</si>
  <si>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</si>
  <si>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</si>
  <si>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</si>
  <si>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</si>
  <si>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</si>
  <si>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</si>
  <si>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</si>
  <si>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</si>
  <si>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</si>
  <si>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</si>
  <si>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</si>
  <si>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</si>
  <si>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</si>
  <si>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</si>
  <si>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</si>
  <si>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</si>
  <si>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</si>
  <si>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</si>
  <si>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</si>
  <si>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</si>
  <si>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</si>
  <si>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</si>
  <si>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</si>
  <si>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</si>
  <si>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</si>
  <si>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</si>
  <si>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</si>
  <si>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</si>
  <si>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</si>
  <si>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</si>
  <si>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</si>
  <si>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</si>
  <si>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</si>
  <si>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</si>
  <si>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</si>
  <si>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</si>
  <si>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</si>
  <si>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</si>
  <si>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</si>
  <si>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</si>
  <si>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</si>
  <si>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</si>
  <si>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</si>
  <si>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</si>
  <si>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</si>
  <si>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</si>
  <si>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</si>
  <si>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</si>
  <si>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</si>
  <si>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</si>
  <si>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</si>
  <si>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</si>
  <si>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</si>
  <si>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</si>
  <si>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</si>
  <si>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</si>
  <si>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</si>
  <si>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</si>
  <si>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</si>
  <si>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</si>
  <si>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</si>
  <si>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</si>
  <si>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</si>
  <si>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</si>
  <si>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</si>
  <si>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</si>
  <si>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</si>
  <si>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</si>
  <si>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</si>
  <si>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</si>
  <si>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</si>
  <si>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</si>
  <si>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</si>
  <si>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</si>
  <si>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</si>
  <si>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</si>
  <si>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</si>
  <si>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</si>
  <si>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</si>
  <si>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</si>
  <si>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</si>
  <si>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</si>
  <si>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</si>
  <si>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</si>
  <si>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</si>
  <si>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</si>
  <si>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</si>
  <si>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</si>
  <si>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</si>
  <si>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</si>
  <si>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</si>
  <si>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</si>
  <si>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</si>
  <si>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</si>
  <si>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</si>
  <si>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</si>
  <si>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</si>
  <si>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</si>
  <si>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</si>
  <si>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</si>
  <si>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</si>
  <si>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</si>
  <si>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</si>
  <si>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</si>
  <si>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</si>
  <si>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</si>
  <si>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</si>
  <si>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</si>
  <si>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</si>
  <si>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</si>
  <si>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</si>
  <si>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</si>
  <si>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</si>
  <si>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</si>
  <si>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</si>
  <si>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</si>
  <si>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</si>
  <si>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</si>
  <si>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</si>
  <si>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</si>
  <si>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</si>
  <si>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</si>
  <si>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</si>
  <si>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</si>
  <si>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</si>
  <si>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</si>
  <si>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</si>
  <si>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</si>
  <si>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</si>
  <si>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</si>
  <si>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</si>
  <si>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</si>
  <si>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</si>
  <si>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</si>
  <si>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</si>
  <si>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</si>
  <si>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</si>
  <si>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</si>
  <si>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</si>
  <si>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</si>
  <si>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</si>
  <si>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</si>
  <si>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</si>
  <si>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</si>
  <si>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</si>
  <si>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</si>
  <si>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</si>
  <si>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</si>
  <si>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</si>
  <si>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</si>
  <si>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</si>
  <si>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</si>
  <si>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</si>
  <si>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</si>
  <si>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</si>
  <si>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</si>
  <si>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</si>
  <si>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</si>
  <si>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</si>
  <si>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</si>
  <si>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</si>
  <si>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</si>
  <si>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</si>
  <si>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</si>
  <si>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</si>
  <si>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</si>
  <si>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</si>
  <si>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</si>
  <si>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</si>
  <si>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</si>
  <si>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</si>
  <si>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</si>
  <si>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</si>
  <si>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</si>
  <si>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</si>
  <si>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</si>
  <si>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</si>
  <si>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</si>
  <si>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</si>
  <si>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</si>
  <si>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</si>
  <si>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</si>
  <si>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</si>
  <si>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</si>
  <si>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</si>
  <si>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</si>
  <si>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</si>
  <si>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</si>
  <si>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</si>
  <si>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</si>
  <si>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</si>
  <si>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</si>
  <si>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</si>
  <si>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</si>
  <si>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</si>
  <si>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</si>
  <si>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</si>
  <si>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</si>
  <si>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</si>
  <si>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</si>
  <si>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</si>
  <si>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</si>
  <si>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</si>
  <si>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</si>
  <si>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</si>
  <si>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</si>
  <si>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</si>
  <si>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</si>
  <si>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</si>
  <si>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</si>
  <si>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</si>
  <si>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</si>
  <si>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</si>
  <si>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</si>
  <si>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</si>
  <si>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</si>
  <si>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</si>
  <si>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</si>
  <si>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</si>
  <si>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</si>
  <si>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</si>
  <si>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</si>
  <si>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</si>
  <si>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</si>
  <si>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</si>
  <si>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</si>
  <si>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</si>
  <si>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</si>
  <si>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</si>
  <si>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</si>
  <si>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</si>
  <si>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</si>
  <si>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</si>
  <si>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</si>
  <si>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</si>
  <si>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</si>
  <si>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</si>
  <si>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</si>
  <si>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</si>
  <si>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</si>
  <si>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</si>
  <si>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</si>
  <si>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</si>
  <si>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</si>
  <si>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</si>
  <si>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</si>
  <si>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</si>
  <si>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</si>
  <si>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</si>
  <si>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</si>
  <si>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</si>
  <si>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</si>
  <si>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</si>
  <si>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</si>
  <si>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</si>
  <si>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</si>
  <si>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</si>
  <si>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</si>
  <si>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</si>
  <si>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</si>
  <si>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</si>
  <si>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</si>
  <si>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</si>
  <si>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</si>
  <si>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</si>
  <si>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</si>
  <si>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</si>
  <si>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</si>
  <si>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</si>
  <si>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</si>
  <si>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</si>
  <si>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</si>
  <si>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</si>
  <si>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</si>
  <si>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</si>
  <si>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</si>
  <si>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</si>
  <si>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</si>
  <si>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</si>
  <si>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</si>
  <si>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</si>
  <si>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</si>
  <si>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</si>
  <si>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</si>
  <si>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</si>
  <si>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</si>
  <si>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</si>
  <si>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</si>
  <si>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</si>
  <si>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</si>
  <si>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</si>
  <si>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</si>
  <si>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</si>
  <si>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</si>
  <si>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</si>
  <si>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</si>
  <si>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</si>
  <si>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</si>
  <si>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</si>
  <si>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</si>
  <si>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</si>
  <si>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</si>
  <si>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</si>
  <si>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</si>
  <si>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</si>
  <si>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</si>
  <si>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</si>
  <si>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</si>
  <si>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</si>
  <si>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</si>
  <si>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</si>
  <si>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</si>
  <si>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</si>
  <si>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</si>
  <si>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</si>
  <si>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</si>
  <si>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</si>
  <si>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</si>
  <si>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</si>
  <si>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</si>
  <si>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</si>
  <si>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</si>
  <si>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</si>
  <si>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</si>
  <si>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</si>
  <si>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</si>
  <si>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</si>
  <si>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</si>
  <si>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</si>
  <si>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</si>
  <si>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</si>
  <si>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</si>
  <si>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</si>
  <si>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</si>
  <si>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</si>
  <si>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</si>
  <si>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</si>
  <si>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</si>
  <si>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</si>
  <si>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</si>
  <si>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</si>
  <si>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</si>
  <si>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</si>
  <si>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</si>
  <si>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</si>
  <si>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</si>
  <si>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</si>
  <si>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</si>
  <si>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</si>
  <si>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</si>
  <si>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</si>
  <si>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</si>
  <si>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</si>
  <si>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</si>
  <si>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</si>
  <si>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</si>
  <si>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</si>
  <si>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</si>
  <si>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</si>
  <si>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</si>
  <si>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</si>
  <si>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</si>
  <si>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</si>
  <si>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</si>
  <si>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</si>
  <si>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</si>
  <si>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</si>
  <si>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</si>
  <si>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</si>
  <si>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</si>
  <si>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</si>
  <si>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</si>
  <si>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</si>
  <si>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</si>
  <si>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</si>
  <si>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</si>
  <si>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</si>
  <si>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</si>
  <si>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</si>
  <si>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</si>
  <si>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</si>
  <si>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</si>
  <si>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</si>
  <si>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</si>
  <si>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</si>
  <si>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</si>
  <si>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</si>
  <si>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</si>
  <si>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</si>
  <si>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</si>
  <si>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</si>
  <si>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</si>
  <si>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</si>
  <si>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</si>
  <si>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</si>
  <si>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</si>
  <si>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</si>
  <si>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</si>
  <si>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</si>
  <si>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</si>
  <si>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</si>
  <si>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</si>
  <si>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</si>
  <si>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</si>
  <si>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</si>
  <si>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</si>
  <si>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</si>
  <si>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</si>
  <si>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</si>
  <si>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</si>
  <si>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</si>
  <si>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</si>
  <si>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</si>
  <si>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</si>
  <si>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</si>
  <si>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</si>
  <si>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</si>
  <si>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</si>
  <si>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</si>
  <si>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</si>
  <si>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</si>
  <si>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</si>
  <si>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</si>
  <si>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</si>
  <si>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</si>
  <si>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</si>
  <si>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</si>
  <si>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</si>
  <si>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</si>
  <si>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</si>
  <si>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</si>
  <si>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</si>
  <si>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</si>
  <si>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</si>
  <si>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</si>
  <si>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</si>
  <si>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</si>
  <si>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</si>
  <si>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</si>
  <si>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</si>
  <si>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</si>
  <si>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</si>
  <si>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</si>
  <si>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</si>
  <si>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</si>
  <si>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</si>
  <si>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</si>
  <si>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</si>
  <si>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</si>
  <si>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</si>
  <si>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</si>
  <si>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</si>
  <si>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</si>
  <si>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</si>
  <si>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</si>
  <si>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</si>
  <si>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</si>
  <si>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</si>
  <si>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</si>
  <si>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</si>
  <si>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</si>
  <si>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</si>
  <si>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</si>
  <si>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</si>
  <si>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</si>
  <si>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</si>
  <si>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</si>
  <si>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</si>
  <si>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</si>
  <si>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</si>
  <si>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</si>
  <si>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</si>
  <si>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</si>
  <si>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</si>
  <si>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</si>
  <si>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</si>
  <si>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</si>
  <si>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</si>
  <si>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</si>
  <si>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</si>
  <si>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</si>
  <si>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</si>
  <si>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</si>
  <si>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</si>
  <si>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</si>
  <si>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</si>
  <si>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</si>
  <si>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</si>
  <si>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</si>
  <si>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</si>
  <si>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</si>
  <si>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</si>
  <si>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</si>
  <si>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</si>
  <si>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</si>
  <si>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</si>
  <si>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</si>
  <si>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</si>
  <si>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</si>
  <si>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</si>
  <si>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</si>
  <si>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</si>
  <si>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</si>
  <si>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</si>
  <si>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</si>
  <si>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</si>
  <si>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</si>
  <si>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</si>
  <si>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</si>
  <si>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</si>
  <si>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</si>
  <si>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</si>
  <si>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</si>
  <si>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</si>
  <si>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</si>
  <si>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</si>
  <si>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</si>
  <si>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</si>
  <si>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</si>
  <si>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</si>
  <si>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</si>
  <si>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</si>
  <si>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</si>
  <si>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</si>
  <si>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</si>
  <si>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</si>
  <si>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</si>
  <si>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</si>
  <si>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</si>
  <si>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</si>
  <si>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</si>
  <si>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</si>
  <si>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</si>
  <si>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</si>
  <si>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</si>
  <si>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</si>
  <si>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</si>
  <si>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</si>
  <si>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</si>
  <si>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</si>
  <si>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</si>
  <si>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</si>
  <si>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</si>
  <si>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</si>
  <si>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</si>
  <si>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</si>
  <si>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</si>
  <si>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</si>
  <si>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</si>
  <si>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</si>
  <si>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</si>
  <si>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</si>
  <si>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</si>
  <si>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</si>
  <si>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</si>
  <si>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</si>
  <si>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</si>
  <si>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</si>
  <si>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</si>
  <si>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</si>
  <si>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</si>
  <si>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</si>
  <si>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</si>
  <si>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</si>
  <si>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</si>
  <si>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</si>
  <si>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</si>
  <si>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</si>
  <si>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</si>
  <si>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</si>
  <si>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</si>
  <si>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</si>
  <si>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</si>
  <si>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</si>
  <si>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</si>
  <si>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</si>
  <si>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</si>
  <si>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</si>
  <si>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</si>
  <si>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</si>
  <si>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</si>
  <si>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</si>
  <si>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</si>
  <si>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</si>
  <si>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</si>
  <si>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</si>
  <si>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</si>
  <si>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</si>
  <si>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</si>
  <si>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</si>
  <si>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</si>
  <si>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</si>
  <si>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</si>
  <si>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</si>
  <si>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</si>
  <si>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</si>
  <si>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</si>
  <si>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</si>
  <si>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</si>
  <si>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</si>
  <si>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</si>
  <si>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</si>
  <si>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</si>
  <si>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</si>
  <si>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</si>
  <si>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</si>
  <si>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</si>
  <si>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</si>
  <si>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</si>
  <si>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</si>
  <si>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</si>
  <si>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</si>
  <si>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</si>
  <si>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</si>
  <si>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</si>
  <si>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</si>
  <si>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</si>
  <si>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</si>
  <si>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</si>
  <si>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</si>
  <si>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</si>
  <si>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</si>
  <si>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</si>
  <si>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</si>
  <si>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</si>
  <si>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</si>
  <si>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</si>
  <si>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</si>
  <si>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</si>
  <si>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</si>
  <si>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</si>
  <si>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</si>
  <si>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</si>
  <si>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</si>
  <si>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</si>
  <si>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</si>
  <si>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</si>
  <si>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</si>
  <si>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</si>
  <si>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</si>
  <si>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</si>
  <si>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</si>
  <si>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</si>
  <si>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</si>
  <si>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</si>
  <si>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</si>
  <si>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</si>
  <si>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</si>
  <si>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</si>
  <si>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</si>
  <si>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</si>
  <si>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</si>
  <si>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</si>
  <si>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</si>
  <si>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</si>
  <si>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</si>
  <si>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</si>
  <si>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</si>
  <si>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</si>
  <si>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</si>
  <si>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</si>
  <si>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</si>
  <si>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</si>
  <si>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</si>
  <si>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</si>
  <si>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</si>
  <si>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</si>
  <si>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</si>
  <si>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</si>
  <si>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</si>
  <si>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</si>
  <si>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</si>
  <si>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</si>
  <si>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</si>
  <si>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</si>
  <si>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</si>
  <si>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</si>
  <si>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</si>
  <si>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</si>
  <si>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</si>
  <si>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</si>
  <si>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</si>
  <si>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</si>
  <si>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</si>
  <si>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</si>
  <si>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</si>
  <si>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</si>
  <si>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</si>
  <si>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</si>
  <si>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</si>
  <si>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</si>
  <si>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</si>
  <si>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</si>
  <si>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</si>
  <si>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</si>
  <si>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</si>
  <si>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</si>
  <si>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</si>
  <si>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</si>
  <si>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</si>
  <si>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</si>
  <si>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</si>
  <si>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</si>
  <si>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</si>
  <si>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</si>
  <si>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</si>
  <si>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</si>
  <si>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</si>
  <si>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</si>
  <si>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</si>
  <si>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</si>
  <si>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</si>
  <si>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</si>
  <si>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</si>
  <si>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</si>
  <si>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</si>
  <si>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</si>
  <si>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</si>
  <si>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</si>
  <si>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</si>
  <si>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</si>
  <si>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</si>
  <si>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</si>
  <si>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</si>
  <si>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</si>
  <si>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</si>
  <si>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</si>
  <si>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</si>
  <si>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</si>
  <si>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</si>
  <si>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</si>
  <si>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</si>
  <si>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</si>
  <si>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</si>
  <si>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</si>
  <si>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</si>
  <si>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</si>
  <si>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</si>
  <si>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</si>
  <si>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</si>
  <si>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</si>
  <si>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</si>
  <si>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</si>
  <si>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</si>
  <si>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</si>
  <si>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</si>
  <si>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</si>
  <si>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</si>
  <si>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</si>
  <si>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</si>
  <si>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</si>
  <si>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</si>
  <si>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</si>
  <si>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</si>
  <si>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</si>
  <si>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</si>
  <si>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</si>
  <si>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</si>
  <si>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</si>
  <si>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</si>
  <si>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</si>
  <si>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</si>
  <si>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</si>
  <si>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</si>
  <si>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</si>
  <si>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</si>
  <si>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</si>
  <si>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</si>
  <si>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</si>
  <si>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</si>
  <si>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</si>
  <si>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</si>
  <si>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</si>
  <si>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</si>
  <si>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</si>
  <si>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</si>
  <si>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</si>
  <si>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</si>
  <si>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</si>
  <si>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</si>
  <si>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</si>
  <si>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</si>
  <si>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</si>
  <si>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</si>
  <si>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</si>
  <si>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</si>
  <si>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</si>
  <si>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</si>
  <si>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</si>
  <si>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</si>
  <si>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</si>
  <si>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</si>
  <si>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</si>
  <si>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</si>
  <si>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</si>
  <si>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</si>
  <si>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</si>
  <si>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</si>
  <si>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</si>
  <si>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</si>
  <si>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</si>
  <si>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</si>
  <si>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</si>
  <si>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</si>
  <si>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</si>
  <si>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</si>
  <si>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</si>
  <si>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</si>
  <si>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</si>
  <si>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</si>
  <si>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</si>
  <si>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</si>
  <si>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</si>
  <si>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</si>
  <si>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</si>
  <si>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</si>
  <si>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</si>
  <si>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</si>
  <si>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</si>
  <si>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</si>
  <si>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</si>
  <si>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</si>
  <si>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</si>
  <si>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</si>
  <si>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</si>
  <si>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</si>
  <si>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</si>
  <si>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</si>
  <si>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</si>
  <si>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</si>
  <si>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</si>
  <si>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</si>
  <si>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</si>
  <si>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</si>
  <si>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</si>
  <si>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</si>
  <si>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</si>
  <si>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</si>
  <si>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</si>
  <si>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</si>
  <si>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</si>
  <si>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</si>
  <si>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</si>
  <si>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</si>
  <si>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</si>
  <si>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</si>
  <si>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</si>
  <si>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</si>
  <si>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</si>
  <si>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</si>
  <si>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</si>
  <si>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</si>
  <si>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</si>
  <si>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</si>
  <si>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</si>
  <si>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</si>
  <si>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</si>
  <si>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</si>
  <si>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</si>
  <si>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</si>
  <si>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</si>
  <si>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</si>
  <si>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</si>
  <si>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</si>
  <si>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</si>
  <si>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</si>
  <si>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</si>
  <si>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</si>
  <si>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</si>
  <si>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</si>
  <si>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</si>
  <si>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</si>
  <si>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</si>
  <si>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</si>
  <si>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</si>
  <si>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</si>
  <si>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</si>
  <si>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</si>
  <si>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</si>
  <si>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</si>
  <si>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</si>
  <si>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</si>
  <si>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</si>
  <si>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</si>
  <si>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</si>
  <si>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</si>
  <si>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</si>
  <si>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</si>
  <si>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</si>
  <si>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</si>
  <si>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</si>
  <si>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</si>
  <si>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</si>
  <si>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</si>
  <si>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</si>
  <si>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</si>
  <si>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</si>
  <si>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</si>
  <si>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</si>
  <si>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</si>
  <si>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</si>
  <si>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</si>
  <si>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</si>
  <si>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</si>
  <si>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</si>
  <si>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</si>
  <si>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</si>
  <si>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</si>
  <si>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</si>
  <si>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</si>
  <si>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</si>
  <si>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</si>
  <si>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</si>
  <si>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</si>
  <si>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</si>
  <si>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</si>
  <si>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</si>
  <si>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</si>
  <si>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</si>
  <si>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</si>
  <si>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</si>
  <si>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</si>
  <si>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</si>
  <si>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</si>
  <si>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</si>
  <si>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</si>
  <si>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</si>
  <si>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</si>
  <si>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</si>
  <si>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</si>
  <si>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</si>
  <si>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</si>
  <si>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</si>
  <si>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</si>
  <si>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</si>
  <si>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</si>
  <si>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</si>
  <si>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</si>
  <si>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</si>
  <si>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</si>
  <si>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</si>
  <si>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</si>
  <si>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</si>
  <si>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</si>
  <si>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</si>
  <si>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</si>
  <si>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</si>
  <si>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</si>
  <si>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</si>
  <si>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</si>
  <si>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</si>
  <si>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</si>
  <si>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</si>
  <si>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</si>
  <si>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</si>
  <si>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</si>
  <si>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</si>
  <si>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</si>
  <si>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</si>
  <si>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</si>
  <si>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</si>
  <si>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</si>
  <si>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</si>
  <si>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</si>
  <si>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</si>
  <si>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</si>
  <si>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</si>
  <si>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</si>
  <si>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</si>
  <si>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</si>
  <si>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</si>
  <si>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</si>
  <si>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</si>
  <si>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</si>
  <si>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</si>
  <si>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</si>
  <si>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</si>
  <si>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</si>
  <si>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</si>
  <si>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</si>
  <si>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</si>
  <si>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</si>
  <si>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</si>
  <si>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</si>
  <si>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</si>
  <si>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</si>
  <si>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</si>
  <si>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</si>
  <si>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</si>
  <si>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</si>
  <si>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</si>
  <si>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</si>
  <si>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</si>
  <si>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</si>
  <si>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</si>
  <si>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</si>
  <si>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</si>
  <si>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</si>
  <si>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</si>
  <si>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</si>
  <si>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</si>
  <si>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</si>
  <si>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</si>
  <si>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</si>
  <si>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</si>
  <si>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</si>
  <si>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</si>
  <si>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</si>
  <si>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</si>
  <si>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</si>
  <si>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</si>
  <si>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</si>
  <si>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</si>
  <si>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</si>
  <si>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</si>
  <si>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</si>
  <si>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</si>
  <si>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</si>
  <si>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</si>
  <si>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</si>
  <si>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</si>
  <si>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</si>
  <si>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</si>
  <si>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</si>
  <si>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</si>
  <si>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</si>
  <si>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</si>
  <si>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</si>
  <si>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</si>
  <si>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</si>
  <si>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</si>
  <si>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</si>
  <si>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</si>
  <si>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</si>
  <si>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</si>
  <si>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</si>
  <si>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</si>
  <si>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</si>
  <si>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</si>
  <si>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</si>
  <si>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</si>
  <si>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</si>
  <si>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</si>
  <si>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</si>
  <si>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</si>
  <si>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</si>
  <si>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</si>
  <si>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</si>
  <si>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</si>
  <si>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</si>
  <si>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</si>
  <si>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</si>
  <si>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</si>
  <si>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</si>
  <si>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</si>
  <si>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</si>
  <si>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</si>
  <si>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</si>
  <si>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</si>
  <si>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</si>
  <si>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</si>
  <si>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</si>
  <si>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</si>
  <si>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</si>
  <si>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</si>
  <si>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</si>
  <si>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</si>
  <si>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</si>
  <si>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</si>
  <si>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</si>
  <si>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</si>
  <si>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</si>
  <si>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</si>
  <si>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</si>
  <si>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</si>
  <si>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</si>
  <si>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</si>
  <si>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</si>
  <si>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</si>
  <si>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</si>
  <si>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</si>
  <si>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</si>
  <si>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</si>
  <si>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</si>
  <si>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</si>
  <si>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</si>
  <si>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</si>
  <si>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</si>
  <si>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</si>
  <si>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</si>
  <si>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</si>
  <si>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</si>
  <si>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</si>
  <si>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</si>
  <si>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</si>
  <si>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</si>
  <si>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</si>
  <si>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</si>
  <si>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</si>
  <si>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</si>
  <si>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</si>
  <si>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</si>
  <si>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</si>
  <si>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</si>
  <si>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</si>
  <si>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</si>
  <si>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</si>
  <si>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</si>
  <si>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</si>
  <si>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</si>
  <si>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</si>
  <si>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</si>
  <si>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</si>
  <si>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</si>
  <si>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</si>
  <si>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</si>
  <si>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</si>
  <si>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</si>
  <si>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</si>
  <si>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</si>
  <si>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</si>
  <si>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</si>
  <si>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</si>
  <si>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</si>
  <si>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</si>
  <si>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</si>
  <si>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</si>
  <si>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</si>
  <si>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</si>
  <si>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</si>
  <si>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</si>
  <si>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</si>
  <si>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</si>
  <si>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</si>
  <si>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</si>
  <si>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</si>
  <si>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</si>
  <si>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</si>
  <si>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</si>
  <si>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</si>
  <si>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</si>
  <si>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</si>
  <si>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</si>
  <si>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</si>
  <si>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</si>
  <si>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</si>
  <si>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</si>
  <si>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</si>
  <si>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</si>
  <si>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</si>
  <si>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</si>
  <si>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</si>
  <si>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</si>
  <si>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</si>
  <si>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</si>
  <si>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</si>
  <si>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</si>
  <si>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</si>
  <si>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</si>
  <si>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</si>
  <si>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</si>
  <si>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</si>
  <si>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</si>
  <si>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</si>
  <si>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</si>
  <si>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</si>
  <si>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</si>
  <si>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</si>
  <si>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</si>
  <si>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</si>
  <si>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</si>
  <si>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</si>
  <si>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</si>
  <si>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</si>
  <si>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</si>
  <si>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</si>
  <si>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</si>
  <si>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</si>
  <si>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</si>
  <si>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</si>
  <si>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</si>
  <si>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</si>
  <si>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</si>
  <si>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</si>
  <si>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</si>
  <si>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</si>
  <si>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</si>
  <si>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</si>
  <si>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</si>
  <si>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</si>
  <si>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</si>
  <si>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</si>
  <si>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</si>
  <si>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</si>
  <si>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</si>
  <si>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</si>
  <si>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</si>
  <si>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</si>
  <si>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</si>
  <si>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</si>
  <si>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</si>
  <si>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</si>
  <si>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</si>
  <si>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</si>
  <si>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</si>
  <si>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</si>
  <si>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</si>
  <si>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</si>
  <si>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</si>
  <si>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</si>
  <si>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</si>
  <si>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</si>
  <si>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</si>
  <si>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</si>
  <si>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</si>
  <si>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</si>
  <si>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</si>
  <si>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</si>
  <si>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</si>
  <si>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</si>
  <si>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</si>
  <si>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</si>
  <si>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</si>
  <si>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</si>
  <si>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</si>
  <si>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</si>
  <si>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</si>
  <si>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</si>
  <si>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</si>
  <si>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</si>
  <si>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</si>
  <si>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</si>
  <si>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</si>
  <si>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</si>
  <si>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</si>
  <si>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</si>
  <si>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</si>
  <si>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</si>
  <si>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</si>
  <si>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</si>
  <si>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</si>
  <si>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</si>
  <si>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</si>
  <si>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</si>
  <si>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</si>
  <si>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</si>
  <si>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</si>
  <si>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</si>
  <si>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</si>
  <si>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</si>
  <si>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</si>
  <si>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</si>
  <si>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</si>
  <si>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</si>
  <si>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</si>
  <si>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</si>
  <si>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</si>
  <si>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</si>
  <si>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</si>
  <si>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</si>
  <si>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</si>
  <si>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</si>
  <si>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</si>
  <si>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</si>
  <si>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</si>
  <si>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</si>
  <si>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</si>
  <si>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</si>
  <si>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</si>
  <si>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</si>
  <si>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</si>
  <si>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</si>
  <si>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</si>
  <si>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</si>
  <si>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</si>
  <si>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</si>
  <si>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</si>
  <si>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</si>
  <si>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</si>
  <si>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</si>
  <si>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</si>
  <si>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</si>
  <si>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</si>
  <si>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</si>
  <si>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</si>
  <si>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</si>
  <si>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</si>
  <si>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</si>
  <si>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</si>
  <si>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</si>
  <si>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</si>
  <si>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</si>
  <si>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</si>
  <si>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</si>
  <si>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</si>
  <si>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</si>
  <si>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</si>
  <si>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</si>
  <si>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</si>
  <si>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</si>
  <si>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</si>
  <si>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</si>
  <si>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</si>
  <si>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</si>
  <si>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</si>
  <si>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</si>
  <si>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</si>
  <si>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</si>
  <si>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</si>
  <si>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</si>
  <si>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</si>
  <si>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</si>
  <si>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</si>
  <si>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</si>
  <si>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</si>
  <si>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</si>
  <si>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</si>
  <si>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</si>
  <si>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</si>
  <si>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</si>
  <si>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</si>
  <si>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</si>
  <si>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</si>
  <si>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</si>
  <si>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</si>
  <si>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</si>
  <si>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</si>
  <si>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</si>
  <si>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</si>
  <si>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</si>
  <si>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</si>
  <si>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</si>
  <si>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</si>
  <si>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</si>
  <si>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</si>
  <si>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</si>
  <si>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</si>
  <si>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</si>
  <si>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</si>
  <si>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</si>
  <si>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</si>
  <si>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</si>
  <si>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</si>
  <si>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</si>
  <si>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</si>
  <si>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</si>
  <si>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</si>
  <si>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</si>
  <si>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</si>
  <si>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</si>
  <si>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</si>
  <si>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</si>
  <si>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</si>
  <si>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</si>
  <si>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</si>
  <si>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</si>
  <si>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</si>
  <si>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</si>
  <si>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</si>
  <si>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</si>
  <si>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</si>
  <si>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</si>
  <si>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</si>
  <si>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</si>
  <si>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</si>
  <si>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</si>
  <si>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</si>
  <si>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</si>
  <si>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</si>
  <si>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</si>
  <si>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</si>
  <si>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</si>
  <si>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</si>
  <si>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</si>
  <si>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</si>
  <si>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</si>
  <si>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</si>
  <si>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</si>
  <si>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</si>
  <si>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</si>
  <si>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</si>
  <si>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</si>
  <si>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</si>
  <si>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</si>
  <si>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</si>
  <si>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</si>
  <si>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</si>
  <si>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</si>
  <si>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</si>
  <si>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</si>
  <si>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</si>
  <si>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</si>
  <si>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</si>
  <si>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</si>
  <si>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</si>
  <si>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</si>
  <si>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</si>
  <si>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</si>
  <si>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</si>
  <si>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</si>
  <si>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</si>
  <si>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</si>
  <si>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</si>
  <si>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</si>
  <si>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</si>
  <si>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</si>
  <si>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</si>
  <si>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</si>
  <si>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</si>
  <si>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</si>
  <si>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</si>
  <si>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</si>
  <si>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</si>
  <si>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</si>
  <si>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</si>
  <si>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</si>
  <si>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</si>
  <si>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</si>
  <si>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</si>
  <si>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</si>
  <si>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</si>
  <si>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</si>
  <si>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</si>
  <si>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</si>
  <si>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</si>
  <si>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</si>
  <si>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</si>
  <si>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</si>
  <si>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</si>
  <si>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</si>
  <si>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</si>
  <si>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</si>
  <si>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</si>
  <si>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</si>
  <si>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</si>
  <si>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</si>
  <si>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</si>
  <si>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</si>
  <si>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</si>
  <si>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</si>
  <si>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</si>
  <si>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</si>
  <si>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</si>
  <si>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</si>
  <si>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</si>
  <si>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</si>
  <si>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</si>
  <si>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</si>
  <si>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</si>
  <si>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</si>
  <si>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</si>
  <si>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</si>
  <si>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</si>
  <si>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</si>
  <si>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</si>
  <si>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</si>
  <si>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</si>
  <si>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</si>
  <si>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</si>
  <si>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</si>
  <si>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</si>
  <si>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</si>
  <si>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</si>
  <si>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</si>
  <si>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</si>
  <si>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</si>
  <si>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</si>
  <si>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</si>
  <si>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</si>
  <si>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</si>
  <si>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</si>
  <si>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</si>
  <si>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</si>
  <si>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</si>
  <si>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</si>
  <si>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</si>
  <si>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</si>
  <si>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</si>
  <si>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</si>
  <si>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</si>
  <si>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</si>
  <si>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</si>
  <si>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</si>
  <si>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</si>
  <si>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</si>
  <si>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</si>
  <si>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</si>
  <si>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</si>
  <si>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</si>
  <si>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</si>
  <si>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</si>
  <si>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</si>
  <si>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</si>
  <si>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</si>
  <si>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</si>
  <si>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</si>
  <si>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</si>
  <si>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</si>
  <si>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</si>
  <si>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</si>
  <si>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</si>
  <si>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</si>
  <si>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</si>
  <si>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</si>
  <si>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</si>
  <si>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</si>
  <si>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</si>
  <si>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</si>
  <si>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</si>
  <si>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</si>
  <si>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</si>
  <si>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</si>
  <si>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</si>
  <si>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</si>
  <si>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</si>
  <si>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</si>
  <si>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</si>
  <si>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</si>
  <si>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</si>
  <si>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</si>
  <si>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</si>
  <si>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</si>
  <si>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</si>
  <si>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</si>
  <si>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</si>
  <si>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</si>
  <si>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</si>
  <si>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</si>
  <si>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</si>
  <si>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</si>
  <si>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</si>
  <si>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</si>
  <si>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</si>
  <si>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</si>
  <si>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</si>
  <si>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</si>
  <si>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</si>
  <si>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</si>
  <si>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</si>
  <si>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</si>
  <si>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</si>
  <si>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</si>
  <si>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</si>
  <si>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</si>
  <si>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</si>
  <si>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</si>
  <si>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</si>
  <si>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</si>
  <si>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</si>
  <si>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</si>
  <si>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</si>
  <si>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</si>
  <si>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</si>
  <si>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</si>
  <si>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</si>
  <si>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</si>
  <si>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</si>
  <si>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</si>
  <si>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</si>
  <si>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</si>
  <si>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</si>
  <si>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</si>
  <si>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</si>
  <si>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</si>
  <si>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</si>
  <si>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</si>
  <si>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</si>
  <si>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</si>
  <si>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</si>
  <si>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</si>
  <si>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</si>
  <si>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</si>
  <si>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</si>
  <si>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</si>
  <si>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</si>
  <si>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</si>
  <si>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</si>
  <si>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</si>
  <si>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</si>
  <si>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</si>
  <si>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</si>
  <si>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</si>
  <si>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</si>
  <si>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</si>
  <si>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</si>
  <si>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</si>
  <si>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</si>
  <si>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</si>
  <si>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</si>
  <si>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</si>
  <si>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</si>
  <si>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</si>
  <si>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</si>
  <si>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</si>
  <si>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</si>
  <si>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</si>
  <si>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</si>
  <si>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</si>
  <si>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</si>
  <si>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</si>
  <si>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</si>
  <si>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</si>
  <si>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</si>
  <si>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</si>
  <si>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</si>
  <si>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</si>
  <si>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</si>
  <si>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</si>
  <si>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</si>
  <si>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</si>
  <si>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</si>
  <si>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</si>
  <si>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</si>
  <si>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</si>
  <si>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</si>
  <si>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</si>
  <si>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</si>
  <si>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</si>
  <si>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</si>
  <si>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</si>
  <si>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</si>
  <si>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</si>
  <si>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</si>
  <si>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</si>
  <si>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</si>
  <si>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</si>
  <si>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</si>
  <si>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</si>
  <si>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</si>
  <si>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</si>
  <si>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</si>
  <si>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</si>
  <si>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</si>
  <si>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</si>
  <si>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</si>
  <si>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</si>
  <si>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</si>
  <si>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</si>
  <si>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</si>
  <si>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</si>
  <si>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</si>
  <si>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</si>
  <si>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</si>
  <si>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</si>
  <si>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</si>
  <si>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</si>
  <si>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</si>
  <si>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</si>
  <si>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</si>
  <si>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</si>
  <si>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</si>
  <si>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</si>
  <si>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</si>
  <si>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</si>
  <si>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</si>
  <si>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</si>
  <si>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</si>
  <si>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</si>
  <si>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</si>
  <si>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</si>
  <si>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</si>
  <si>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</si>
  <si>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</si>
  <si>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</si>
  <si>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</si>
  <si>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</si>
  <si>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</si>
  <si>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</si>
  <si>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</si>
  <si>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</si>
  <si>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</si>
  <si>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</si>
  <si>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</si>
  <si>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</si>
  <si>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</si>
  <si>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</si>
  <si>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</si>
  <si>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</si>
  <si>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</si>
  <si>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</si>
  <si>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</si>
  <si>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</si>
  <si>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</si>
  <si>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</si>
  <si>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</si>
  <si>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</si>
  <si>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</si>
  <si>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</si>
  <si>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</si>
  <si>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</si>
  <si>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</si>
  <si>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</si>
  <si>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</si>
  <si>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</si>
  <si>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</si>
  <si>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</si>
  <si>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</si>
  <si>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</si>
  <si>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</si>
  <si>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</si>
  <si>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</si>
  <si>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</si>
  <si>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</si>
  <si>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</si>
  <si>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</si>
  <si>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</si>
  <si>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</si>
  <si>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</si>
  <si>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</si>
  <si>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</si>
  <si>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</si>
  <si>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</si>
  <si>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</si>
  <si>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</si>
  <si>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</si>
  <si>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</si>
  <si>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</si>
  <si>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</si>
  <si>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</si>
  <si>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</si>
  <si>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</si>
  <si>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</si>
  <si>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</si>
  <si>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</si>
  <si>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</si>
  <si>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</si>
  <si>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</si>
  <si>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</si>
  <si>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</si>
  <si>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</si>
  <si>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</si>
  <si>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</si>
  <si>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</si>
  <si>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</si>
  <si>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</si>
  <si>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</si>
  <si>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</si>
  <si>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</si>
  <si>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</si>
  <si>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</si>
  <si>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</si>
  <si>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</si>
  <si>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</si>
  <si>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</si>
  <si>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</si>
  <si>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</si>
  <si>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</si>
  <si>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</si>
  <si>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</si>
  <si>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</si>
  <si>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</si>
  <si>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</si>
  <si>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</si>
  <si>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</si>
  <si>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</si>
  <si>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</si>
  <si>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</si>
  <si>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</si>
  <si>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</si>
  <si>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</si>
  <si>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</si>
  <si>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</si>
  <si>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</si>
  <si>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</si>
  <si>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</si>
  <si>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</si>
  <si>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</si>
  <si>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</si>
  <si>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</si>
  <si>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</si>
  <si>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</si>
  <si>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</si>
  <si>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</si>
  <si>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</si>
  <si>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</si>
  <si>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</si>
  <si>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</si>
  <si>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</si>
  <si>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</si>
  <si>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</si>
  <si>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</si>
  <si>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</si>
  <si>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</si>
  <si>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</si>
  <si>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</si>
  <si>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</si>
  <si>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</si>
  <si>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</si>
  <si>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</si>
  <si>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</si>
  <si>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</si>
  <si>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</si>
  <si>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</si>
  <si>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</si>
  <si>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</si>
  <si>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</si>
  <si>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</si>
  <si>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</si>
  <si>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</si>
  <si>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</si>
  <si>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</si>
  <si>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</si>
  <si>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</si>
  <si>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</si>
  <si>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</si>
  <si>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</si>
  <si>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</si>
  <si>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</si>
  <si>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</si>
  <si>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</si>
  <si>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</si>
  <si>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</si>
  <si>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</si>
  <si>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</si>
  <si>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</si>
  <si>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</si>
  <si>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</si>
  <si>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</si>
  <si>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</si>
  <si>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</si>
  <si>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</si>
  <si>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</si>
  <si>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</si>
  <si>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</si>
  <si>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</si>
  <si>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</si>
  <si>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</si>
  <si>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</si>
  <si>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</si>
  <si>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</si>
  <si>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</si>
  <si>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</si>
  <si>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</si>
  <si>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</si>
  <si>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</si>
  <si>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</si>
  <si>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</si>
  <si>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</si>
  <si>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</si>
  <si>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</si>
  <si>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</si>
  <si>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</si>
  <si>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</si>
  <si>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</si>
  <si>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</si>
  <si>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</si>
  <si>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</si>
  <si>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</si>
  <si>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</si>
  <si>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</si>
  <si>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</si>
  <si>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</si>
  <si>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</si>
  <si>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</si>
  <si>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</si>
  <si>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</si>
  <si>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</si>
  <si>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</si>
  <si>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</si>
  <si>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</si>
  <si>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</si>
  <si>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</si>
  <si>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</si>
  <si>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</si>
  <si>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</si>
  <si>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</si>
  <si>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</si>
  <si>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</si>
  <si>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</si>
  <si>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</si>
  <si>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</si>
  <si>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</si>
  <si>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</si>
  <si>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</si>
  <si>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</si>
  <si>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</si>
  <si>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</si>
  <si>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</si>
  <si>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</si>
  <si>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</si>
  <si>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</si>
  <si>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</si>
  <si>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</si>
  <si>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</si>
  <si>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</si>
  <si>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</si>
  <si>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</si>
  <si>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</si>
  <si>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</si>
  <si>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</si>
  <si>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</si>
  <si>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</si>
  <si>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</si>
  <si>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</si>
  <si>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</si>
  <si>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</si>
  <si>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</si>
  <si>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</si>
  <si>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</si>
  <si>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</si>
  <si>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</si>
  <si>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</si>
  <si>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</si>
  <si>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</si>
  <si>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</si>
  <si>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</si>
  <si>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</si>
  <si>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</si>
  <si>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</si>
  <si>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</si>
  <si>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</si>
  <si>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</si>
  <si>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</si>
  <si>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</si>
  <si>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</si>
  <si>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</si>
  <si>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</si>
  <si>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</si>
  <si>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</si>
  <si>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</si>
  <si>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</si>
  <si>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</si>
  <si>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</si>
  <si>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</si>
  <si>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</si>
  <si>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</si>
  <si>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</si>
  <si>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</si>
  <si>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</si>
  <si>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</si>
  <si>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</si>
  <si>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</si>
  <si>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</si>
  <si>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</si>
  <si>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</si>
  <si>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</si>
  <si>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</si>
  <si>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</si>
  <si>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</si>
  <si>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</si>
  <si>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</si>
  <si>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</si>
  <si>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</si>
  <si>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</si>
  <si>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</si>
  <si>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</si>
  <si>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</si>
  <si>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</si>
  <si>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</si>
  <si>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</si>
  <si>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</si>
  <si>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</si>
  <si>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</si>
  <si>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</si>
  <si>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</si>
  <si>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</si>
  <si>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</si>
  <si>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</si>
  <si>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</si>
  <si>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</si>
  <si>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</si>
  <si>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</si>
  <si>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</si>
  <si>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</si>
  <si>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</si>
  <si>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</si>
  <si>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</si>
  <si>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</si>
  <si>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</si>
  <si>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</si>
  <si>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</si>
  <si>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</si>
  <si>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</si>
  <si>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</si>
  <si>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</si>
  <si>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</si>
  <si>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</si>
  <si>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</si>
  <si>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</si>
  <si>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</si>
  <si>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</si>
  <si>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</si>
  <si>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</si>
  <si>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</si>
  <si>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</si>
  <si>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</si>
  <si>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</si>
  <si>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</si>
  <si>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</si>
  <si>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</si>
  <si>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</si>
  <si>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</si>
  <si>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</si>
  <si>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</si>
  <si>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</si>
  <si>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</si>
  <si>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</si>
  <si>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</si>
  <si>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</si>
  <si>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</si>
  <si>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</si>
  <si>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</si>
  <si>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</si>
  <si>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</si>
  <si>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</si>
  <si>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</si>
  <si>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</si>
  <si>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</si>
  <si>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</si>
  <si>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</si>
  <si>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</si>
  <si>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</si>
  <si>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</si>
  <si>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</si>
  <si>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</si>
  <si>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</si>
  <si>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</si>
  <si>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</si>
  <si>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</si>
  <si>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</si>
  <si>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</si>
  <si>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</si>
  <si>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</si>
  <si>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</si>
  <si>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</si>
  <si>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</si>
  <si>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</si>
  <si>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</si>
  <si>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</si>
  <si>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</si>
  <si>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</si>
  <si>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</si>
  <si>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</si>
  <si>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</si>
  <si>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</si>
  <si>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</si>
  <si>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</si>
  <si>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</si>
  <si>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</si>
  <si>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</si>
  <si>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</si>
  <si>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</si>
  <si>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</si>
  <si>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</si>
  <si>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</si>
  <si>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</si>
  <si>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</si>
  <si>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</si>
  <si>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</si>
  <si>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</si>
  <si>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</si>
  <si>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</si>
  <si>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</si>
  <si>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</si>
  <si>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</si>
  <si>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</si>
  <si>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</si>
  <si>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</si>
  <si>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</si>
  <si>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</si>
  <si>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</si>
  <si>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</si>
  <si>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</si>
  <si>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</si>
  <si>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</si>
  <si>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</si>
  <si>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</si>
  <si>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</si>
  <si>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</si>
  <si>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</si>
  <si>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</si>
  <si>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</si>
  <si>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</si>
  <si>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</si>
  <si>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</si>
  <si>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</si>
  <si>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</si>
  <si>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</si>
  <si>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</si>
  <si>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</si>
  <si>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</si>
  <si>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</si>
  <si>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</si>
  <si>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</si>
  <si>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</si>
  <si>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</si>
  <si>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</si>
  <si>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</si>
  <si>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</si>
  <si>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</si>
  <si>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</si>
  <si>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</si>
  <si>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</si>
  <si>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</si>
  <si>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</si>
  <si>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</si>
  <si>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</si>
  <si>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</si>
  <si>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</si>
  <si>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</si>
  <si>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</si>
  <si>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</si>
  <si>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</si>
  <si>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</si>
  <si>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</si>
  <si>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</si>
  <si>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</si>
  <si>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</si>
  <si>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</si>
  <si>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</si>
  <si>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</si>
  <si>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</si>
  <si>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</si>
  <si>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</si>
  <si>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</si>
  <si>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</si>
  <si>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</si>
  <si>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</si>
  <si>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</si>
  <si>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</si>
  <si>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</si>
  <si>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</si>
  <si>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</si>
  <si>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</si>
  <si>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</si>
  <si>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</si>
  <si>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</si>
  <si>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</si>
  <si>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</si>
  <si>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</si>
  <si>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</si>
  <si>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</si>
  <si>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</si>
  <si>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</si>
  <si>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</si>
  <si>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</si>
  <si>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</si>
  <si>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</si>
  <si>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</si>
  <si>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</si>
  <si>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</si>
  <si>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</si>
  <si>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</si>
  <si>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</si>
  <si>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</si>
  <si>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</si>
  <si>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</si>
  <si>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</si>
  <si>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</si>
  <si>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</si>
  <si>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</si>
  <si>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</si>
  <si>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</si>
  <si>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</si>
  <si>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</si>
  <si>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</si>
  <si>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</si>
  <si>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</si>
  <si>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</si>
  <si>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</si>
  <si>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</si>
  <si>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</si>
  <si>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</si>
  <si>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</si>
  <si>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</si>
  <si>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</si>
  <si>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</si>
  <si>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</si>
  <si>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</si>
  <si>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</si>
  <si>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</si>
  <si>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</si>
  <si>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</si>
  <si>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</si>
  <si>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</si>
  <si>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</si>
  <si>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</si>
  <si>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</si>
  <si>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</si>
  <si>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</si>
  <si>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</si>
  <si>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</si>
  <si>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</si>
  <si>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</si>
  <si>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</si>
  <si>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</si>
  <si>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</si>
  <si>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</si>
  <si>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</si>
  <si>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</si>
  <si>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</si>
  <si>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</si>
  <si>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</si>
  <si>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</si>
  <si>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</si>
  <si>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</si>
  <si>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</si>
  <si>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</si>
  <si>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</si>
  <si>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</si>
  <si>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</si>
  <si>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</si>
  <si>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</si>
  <si>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</si>
  <si>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</si>
  <si>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</si>
  <si>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</si>
  <si>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</si>
  <si>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</si>
  <si>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</si>
  <si>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</si>
  <si>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</si>
  <si>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</si>
  <si>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</si>
  <si>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</si>
  <si>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</si>
  <si>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</si>
  <si>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</si>
  <si>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</si>
  <si>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</si>
  <si>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</si>
  <si>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</si>
  <si>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</si>
  <si>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</si>
  <si>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</si>
  <si>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</si>
  <si>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</si>
  <si>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</si>
  <si>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</si>
  <si>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</si>
  <si>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</si>
  <si>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</si>
  <si>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</si>
  <si>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</si>
  <si>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</si>
  <si>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</si>
  <si>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</si>
  <si>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</si>
  <si>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</si>
  <si>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</si>
  <si>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</si>
  <si>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</si>
  <si>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</si>
  <si>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</si>
  <si>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</si>
  <si>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</si>
  <si>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</si>
  <si>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</si>
  <si>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</si>
  <si>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</si>
  <si>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</si>
  <si>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</si>
  <si>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</si>
  <si>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</si>
  <si>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</si>
  <si>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</si>
  <si>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</si>
  <si>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</si>
  <si>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</si>
  <si>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</si>
  <si>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</si>
  <si>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</si>
  <si>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</si>
  <si>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</si>
  <si>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</si>
  <si>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</si>
  <si>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</si>
  <si>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</si>
  <si>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</si>
  <si>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</si>
  <si>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</si>
  <si>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</si>
  <si>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</si>
  <si>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</si>
  <si>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</si>
  <si>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</si>
  <si>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</si>
  <si>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</si>
  <si>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</si>
  <si>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</si>
  <si>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</si>
  <si>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</si>
  <si>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</si>
  <si>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</si>
  <si>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</si>
  <si>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</si>
  <si>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</si>
  <si>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</si>
  <si>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</si>
  <si>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</si>
  <si>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</si>
  <si>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</si>
  <si>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</si>
  <si>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</si>
  <si>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</si>
  <si>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</si>
  <si>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</si>
  <si>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</si>
  <si>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</si>
  <si>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</si>
  <si>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</si>
  <si>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</si>
  <si>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</si>
  <si>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</si>
  <si>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</si>
  <si>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</si>
  <si>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</si>
  <si>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</si>
  <si>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</si>
  <si>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</si>
  <si>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</si>
  <si>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</si>
  <si>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</si>
  <si>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</si>
  <si>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</si>
  <si>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</si>
  <si>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</si>
  <si>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</si>
  <si>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</si>
  <si>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</si>
  <si>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</si>
  <si>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</si>
  <si>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</si>
  <si>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</si>
  <si>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</si>
  <si>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</si>
  <si>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</si>
  <si>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</si>
  <si>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</si>
  <si>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</si>
  <si>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</si>
  <si>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</si>
  <si>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</si>
  <si>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</si>
  <si>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</si>
  <si>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</si>
  <si>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</si>
  <si>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</si>
  <si>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</si>
  <si>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</si>
  <si>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</si>
  <si>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</si>
  <si>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</si>
  <si>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</si>
  <si>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</si>
  <si>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</si>
  <si>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</si>
  <si>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</si>
  <si>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</si>
  <si>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</si>
  <si>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</si>
  <si>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</si>
  <si>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</si>
  <si>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</si>
  <si>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</si>
  <si>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</si>
  <si>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</si>
  <si>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</si>
  <si>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</si>
  <si>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</si>
  <si>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</si>
  <si>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</si>
  <si>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</si>
  <si>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</si>
  <si>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</si>
  <si>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</si>
  <si>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</si>
  <si>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</si>
  <si>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</si>
  <si>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</si>
  <si>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</si>
  <si>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</si>
  <si>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</si>
  <si>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</si>
  <si>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</si>
  <si>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</si>
  <si>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</si>
  <si>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</si>
  <si>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</si>
  <si>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</si>
  <si>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</si>
  <si>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</si>
  <si>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</si>
  <si>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</si>
  <si>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</si>
  <si>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</si>
  <si>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</si>
  <si>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</si>
  <si>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</si>
  <si>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</si>
  <si>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</si>
  <si>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</si>
  <si>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</si>
  <si>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</si>
  <si>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</si>
  <si>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</si>
  <si>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</si>
  <si>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</si>
  <si>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</si>
  <si>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</si>
  <si>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</si>
  <si>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</si>
  <si>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</si>
  <si>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</si>
  <si>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</si>
  <si>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</si>
  <si>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</si>
  <si>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</si>
  <si>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</si>
  <si>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</si>
  <si>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</si>
  <si>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</si>
  <si>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</si>
  <si>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</si>
  <si>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</si>
  <si>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</si>
  <si>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</si>
  <si>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</si>
  <si>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</si>
  <si>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</si>
  <si>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</si>
  <si>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</si>
  <si>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</si>
  <si>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</si>
  <si>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</si>
  <si>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</si>
  <si>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</si>
  <si>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</si>
  <si>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</si>
  <si>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</si>
  <si>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</si>
  <si>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</si>
  <si>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</si>
  <si>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</si>
  <si>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</si>
  <si>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</si>
  <si>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</si>
  <si>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</si>
  <si>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</si>
  <si>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</si>
  <si>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</si>
  <si>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</si>
  <si>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</si>
  <si>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</si>
  <si>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</si>
  <si>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</si>
  <si>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</si>
  <si>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</si>
  <si>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</si>
  <si>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</si>
  <si>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</si>
  <si>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</si>
  <si>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</si>
  <si>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</si>
  <si>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</si>
  <si>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</si>
  <si>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</si>
  <si>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</si>
  <si>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</si>
  <si>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</si>
  <si>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</si>
  <si>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</si>
  <si>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</si>
  <si>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</si>
  <si>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</si>
  <si>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</si>
  <si>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</si>
  <si>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</si>
  <si>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</si>
  <si>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</si>
  <si>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</si>
  <si>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</si>
  <si>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</si>
  <si>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</si>
  <si>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</si>
  <si>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</si>
  <si>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</si>
  <si>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</si>
  <si>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</si>
  <si>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</si>
  <si>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</si>
  <si>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</si>
  <si>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</si>
  <si>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</si>
  <si>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</si>
  <si>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</si>
  <si>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</si>
  <si>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</si>
  <si>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</si>
  <si>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</si>
  <si>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</si>
  <si>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</si>
  <si>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</si>
  <si>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</si>
  <si>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</si>
  <si>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</si>
  <si>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</si>
  <si>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</si>
  <si>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</si>
  <si>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</si>
  <si>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</si>
  <si>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</si>
  <si>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</si>
  <si>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</si>
  <si>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</si>
  <si>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</si>
  <si>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</si>
  <si>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</si>
  <si>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</si>
  <si>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</si>
  <si>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</si>
  <si>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</si>
  <si>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</si>
  <si>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</si>
  <si>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</si>
  <si>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</si>
  <si>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</si>
  <si>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</si>
  <si>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</si>
  <si>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</si>
  <si>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</si>
  <si>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</si>
  <si>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</si>
  <si>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</si>
  <si>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</si>
  <si>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</si>
  <si>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</si>
  <si>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</si>
  <si>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</si>
  <si>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</si>
  <si>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</si>
  <si>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</si>
  <si>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</si>
  <si>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</si>
  <si>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</si>
  <si>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</si>
  <si>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</si>
  <si>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</si>
  <si>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</si>
  <si>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</si>
  <si>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</si>
  <si>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</si>
  <si>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</si>
  <si>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</si>
  <si>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</si>
  <si>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</si>
  <si>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</si>
  <si>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</si>
  <si>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</si>
  <si>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</si>
  <si>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</si>
  <si>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</si>
  <si>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</si>
  <si>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</si>
  <si>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</si>
  <si>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</si>
  <si>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</si>
  <si>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</si>
  <si>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</si>
  <si>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</si>
  <si>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</si>
  <si>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</si>
  <si>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</si>
  <si>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</si>
  <si>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</si>
  <si>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</si>
  <si>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</si>
  <si>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</si>
  <si>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</si>
  <si>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</si>
  <si>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</si>
  <si>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</si>
  <si>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</si>
  <si>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</si>
  <si>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</si>
  <si>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</si>
  <si>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</si>
  <si>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</si>
  <si>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</si>
  <si>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</si>
  <si>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</si>
  <si>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</si>
  <si>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</si>
  <si>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</si>
  <si>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</si>
  <si>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</si>
  <si>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</si>
  <si>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</si>
  <si>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</si>
  <si>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</si>
  <si>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</si>
  <si>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</si>
  <si>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</si>
  <si>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</si>
  <si>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</si>
  <si>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</si>
  <si>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</si>
  <si>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</si>
  <si>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</si>
  <si>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</si>
  <si>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</si>
  <si>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</si>
  <si>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</si>
  <si>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</si>
  <si>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</si>
  <si>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</si>
  <si>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</si>
  <si>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</si>
  <si>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</si>
  <si>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</si>
  <si>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</si>
  <si>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</si>
  <si>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</si>
  <si>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</si>
  <si>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</si>
  <si>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</si>
  <si>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</si>
  <si>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</si>
  <si>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</si>
  <si>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</si>
  <si>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</si>
  <si>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</si>
  <si>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</si>
  <si>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</si>
  <si>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</si>
  <si>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</si>
  <si>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</si>
  <si>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</si>
  <si>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</si>
  <si>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</si>
  <si>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</si>
  <si>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</si>
  <si>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</si>
  <si>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</si>
  <si>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</si>
  <si>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</si>
  <si>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</si>
  <si>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</si>
  <si>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</si>
  <si>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</si>
  <si>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</si>
  <si>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</si>
  <si>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</si>
  <si>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</si>
  <si>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</si>
  <si>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</si>
  <si>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</si>
  <si>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</si>
  <si>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</si>
  <si>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</si>
  <si>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</si>
  <si>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</si>
  <si>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</si>
  <si>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</si>
  <si>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</si>
  <si>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</si>
  <si>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</si>
  <si>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</si>
  <si>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</si>
  <si>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</si>
  <si>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</si>
  <si>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</si>
  <si>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</si>
  <si>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</si>
  <si>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</si>
  <si>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</si>
  <si>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</si>
  <si>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</si>
  <si>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</si>
  <si>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</si>
  <si>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</si>
  <si>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</si>
  <si>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</si>
  <si>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</si>
  <si>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</si>
  <si>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</si>
  <si>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</si>
  <si>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</si>
  <si>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</si>
  <si>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</si>
  <si>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</si>
  <si>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</si>
  <si>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</si>
  <si>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</si>
  <si>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</si>
  <si>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</si>
  <si>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</si>
  <si>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</si>
  <si>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</si>
  <si>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</si>
  <si>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</si>
  <si>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</si>
  <si>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</si>
  <si>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</si>
  <si>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</si>
  <si>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</si>
  <si>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</si>
  <si>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</si>
  <si>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</si>
  <si>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</si>
  <si>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</si>
  <si>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</si>
  <si>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</si>
  <si>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</si>
  <si>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</si>
  <si>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</si>
  <si>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</si>
  <si>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</si>
  <si>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</si>
  <si>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</si>
  <si>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</si>
  <si>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</si>
  <si>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</si>
  <si>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</si>
  <si>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</si>
  <si>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</si>
  <si>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</si>
  <si>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</si>
  <si>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</si>
  <si>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</si>
  <si>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</si>
  <si>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</si>
  <si>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</si>
  <si>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</si>
  <si>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</si>
  <si>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</si>
  <si>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</si>
  <si>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</si>
  <si>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</si>
  <si>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</si>
  <si>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</si>
  <si>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</si>
  <si>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</si>
  <si>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</si>
  <si>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</si>
  <si>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</si>
  <si>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</si>
  <si>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</si>
  <si>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</si>
  <si>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</si>
  <si>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</si>
  <si>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</si>
  <si>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</si>
  <si>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</si>
  <si>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</si>
  <si>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</si>
  <si>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</si>
  <si>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</si>
  <si>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</si>
  <si>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</si>
  <si>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</si>
  <si>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</si>
  <si>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</si>
  <si>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</si>
  <si>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</si>
  <si>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</si>
  <si>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</si>
  <si>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</si>
  <si>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</si>
  <si>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</si>
  <si>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</si>
  <si>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</si>
  <si>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</si>
  <si>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</si>
  <si>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</si>
  <si>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</si>
  <si>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</si>
  <si>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</si>
  <si>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</si>
  <si>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</si>
  <si>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</si>
  <si>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</si>
  <si>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</si>
  <si>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</si>
  <si>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</si>
  <si>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</si>
  <si>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</si>
  <si>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</si>
  <si>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</si>
  <si>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</si>
  <si>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</si>
  <si>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</si>
  <si>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</si>
  <si>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</si>
  <si>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</si>
  <si>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</si>
  <si>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</si>
  <si>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</si>
  <si>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</si>
  <si>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</si>
  <si>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</si>
  <si>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</si>
  <si>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</si>
  <si>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</si>
  <si>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</si>
  <si>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</si>
  <si>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</si>
  <si>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</si>
  <si>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</si>
  <si>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</si>
  <si>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</si>
  <si>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</si>
  <si>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</si>
  <si>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</si>
  <si>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</si>
  <si>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</si>
  <si>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</si>
  <si>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</si>
  <si>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</si>
  <si>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</si>
  <si>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</si>
  <si>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</si>
  <si>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</si>
  <si>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</si>
  <si>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</si>
  <si>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</si>
  <si>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</si>
  <si>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</si>
  <si>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</si>
  <si>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</si>
  <si>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</si>
  <si>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</si>
  <si>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</si>
  <si>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</si>
  <si>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</si>
  <si>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</si>
  <si>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</si>
  <si>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</si>
  <si>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</si>
  <si>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</si>
  <si>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</si>
  <si>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</si>
  <si>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</si>
  <si>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</si>
  <si>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</si>
  <si>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</si>
  <si>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</si>
  <si>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</si>
  <si>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</si>
  <si>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</si>
  <si>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</si>
  <si>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</si>
  <si>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</si>
  <si>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</si>
  <si>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</si>
  <si>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</si>
  <si>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</si>
  <si>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</si>
  <si>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</si>
  <si>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</si>
  <si>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</si>
  <si>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</si>
  <si>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</si>
  <si>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</si>
  <si>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</si>
  <si>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</si>
  <si>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</si>
  <si>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</si>
  <si>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</si>
  <si>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</si>
  <si>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</si>
  <si>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</si>
  <si>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</si>
  <si>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</si>
  <si>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</si>
  <si>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</si>
  <si>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</si>
  <si>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</si>
  <si>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</si>
  <si>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</si>
  <si>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</si>
  <si>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</si>
  <si>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</si>
  <si>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</si>
  <si>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</si>
  <si>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</si>
  <si>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</si>
  <si>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</si>
  <si>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</si>
  <si>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</si>
  <si>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</si>
  <si>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</si>
  <si>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</si>
  <si>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</si>
  <si>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</si>
  <si>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</si>
  <si>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</si>
  <si>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</si>
  <si>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</si>
  <si>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</si>
  <si>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</si>
  <si>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</si>
  <si>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</si>
  <si>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</si>
  <si>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</si>
  <si>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</si>
  <si>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</si>
  <si>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</si>
  <si>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</si>
  <si>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</si>
  <si>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</si>
  <si>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</si>
  <si>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</si>
  <si>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</si>
  <si>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</si>
  <si>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</si>
  <si>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</si>
  <si>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</si>
  <si>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</si>
  <si>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</si>
  <si>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</si>
  <si>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</si>
  <si>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</si>
  <si>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</si>
  <si>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</si>
  <si>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</si>
  <si>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</si>
  <si>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</si>
  <si>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</si>
  <si>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</si>
  <si>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</si>
  <si>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</si>
  <si>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</si>
  <si>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</si>
  <si>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</si>
  <si>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</si>
  <si>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</si>
  <si>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</si>
  <si>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</si>
  <si>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</si>
  <si>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</si>
  <si>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</si>
  <si>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</si>
  <si>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</si>
  <si>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</si>
  <si>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</si>
  <si>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</si>
  <si>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</si>
  <si>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</si>
  <si>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</si>
  <si>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</si>
  <si>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</si>
  <si>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</si>
  <si>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</si>
  <si>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</si>
  <si>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</si>
  <si>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</si>
  <si>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</si>
  <si>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</si>
  <si>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</si>
  <si>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</si>
  <si>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</si>
  <si>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</si>
  <si>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</si>
  <si>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</si>
  <si>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</si>
  <si>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</si>
  <si>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</si>
  <si>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</si>
  <si>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</si>
  <si>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</si>
  <si>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</si>
  <si>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</si>
  <si>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</si>
  <si>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</si>
  <si>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</si>
  <si>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</si>
  <si>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</si>
  <si>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</si>
  <si>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</si>
  <si>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</si>
  <si>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</si>
  <si>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</si>
  <si>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</si>
  <si>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</si>
  <si>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</si>
  <si>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</si>
  <si>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</si>
  <si>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</si>
  <si>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</si>
  <si>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</si>
  <si>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</si>
  <si>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</si>
  <si>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</si>
  <si>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</si>
  <si>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</si>
  <si>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</si>
  <si>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</si>
  <si>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</si>
  <si>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</si>
  <si>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</si>
  <si>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</si>
  <si>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</si>
  <si>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</si>
  <si>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</si>
  <si>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</si>
  <si>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</si>
  <si>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</si>
  <si>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</si>
  <si>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</si>
  <si>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</si>
  <si>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</si>
  <si>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</si>
  <si>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</si>
  <si>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</si>
  <si>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</si>
  <si>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</si>
  <si>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</si>
  <si>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</si>
  <si>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</si>
  <si>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</si>
  <si>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</si>
  <si>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</si>
  <si>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</si>
  <si>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</si>
  <si>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</si>
  <si>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</si>
  <si>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</si>
  <si>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</si>
  <si>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</si>
  <si>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</si>
  <si>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</si>
  <si>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</si>
  <si>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</si>
  <si>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</si>
  <si>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</si>
  <si>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</si>
  <si>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</si>
  <si>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</si>
  <si>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</si>
  <si>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</si>
  <si>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</si>
  <si>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</si>
  <si>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</si>
  <si>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</si>
  <si>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</si>
  <si>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</si>
  <si>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</si>
  <si>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</si>
  <si>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</si>
  <si>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</si>
  <si>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</si>
  <si>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</si>
  <si>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</si>
  <si>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</si>
  <si>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</si>
  <si>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</si>
  <si>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</si>
  <si>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</si>
  <si>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</si>
  <si>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</si>
  <si>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</si>
  <si>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</si>
  <si>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</si>
  <si>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</si>
  <si>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</si>
  <si>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</si>
  <si>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</si>
  <si>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</si>
  <si>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</si>
  <si>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</si>
  <si>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</si>
  <si>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</si>
  <si>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</si>
  <si>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</si>
  <si>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</si>
  <si>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</si>
  <si>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</si>
  <si>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</si>
  <si>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</si>
  <si>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</si>
  <si>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</si>
  <si>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</si>
  <si>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</si>
  <si>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</si>
  <si>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</si>
  <si>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</si>
  <si>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</si>
  <si>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</si>
  <si>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</si>
  <si>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</si>
  <si>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</si>
  <si>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</si>
  <si>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</si>
  <si>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</si>
  <si>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</si>
  <si>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</si>
  <si>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</si>
  <si>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</si>
  <si>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</si>
  <si>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</si>
  <si>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</si>
  <si>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</si>
  <si>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</si>
  <si>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</si>
  <si>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</si>
  <si>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</si>
  <si>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</si>
  <si>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</si>
  <si>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</si>
  <si>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</si>
  <si>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</si>
  <si>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</si>
  <si>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</si>
  <si>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</si>
  <si>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</si>
  <si>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</si>
  <si>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</si>
  <si>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</si>
  <si>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</si>
  <si>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</si>
  <si>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</si>
  <si>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</si>
  <si>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</si>
  <si>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</si>
  <si>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</si>
  <si>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</si>
  <si>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</si>
  <si>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</si>
  <si>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</si>
  <si>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</si>
  <si>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</si>
  <si>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</si>
  <si>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</si>
  <si>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</si>
  <si>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</si>
  <si>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</si>
  <si>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</si>
  <si>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</si>
  <si>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</si>
  <si>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</si>
  <si>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</si>
  <si>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</si>
  <si>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</si>
  <si>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</si>
  <si>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</si>
  <si>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</si>
  <si>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</si>
  <si>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</si>
  <si>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</si>
  <si>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</si>
  <si>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</si>
  <si>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</si>
  <si>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</si>
  <si>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</si>
  <si>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</si>
  <si>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</si>
  <si>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</si>
  <si>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</si>
  <si>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</si>
  <si>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</si>
  <si>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</si>
  <si>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</si>
  <si>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</si>
  <si>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</si>
  <si>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</si>
  <si>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</si>
  <si>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</si>
  <si>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</si>
  <si>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</si>
  <si>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</si>
  <si>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</si>
  <si>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</si>
  <si>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</si>
  <si>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</si>
  <si>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</si>
  <si>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</si>
  <si>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</si>
  <si>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</si>
  <si>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</si>
  <si>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</si>
  <si>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</si>
  <si>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</si>
  <si>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</si>
  <si>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</si>
  <si>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</si>
  <si>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</si>
  <si>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</si>
  <si>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</si>
  <si>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</si>
  <si>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</si>
  <si>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</si>
  <si>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</si>
  <si>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</si>
  <si>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</si>
  <si>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</si>
  <si>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</si>
  <si>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</si>
  <si>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</si>
  <si>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</si>
  <si>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</si>
  <si>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</si>
  <si>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</si>
  <si>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</si>
  <si>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</si>
  <si>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</si>
  <si>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</si>
  <si>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</si>
  <si>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</si>
  <si>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</si>
  <si>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</si>
  <si>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</si>
  <si>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</si>
  <si>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</si>
  <si>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</si>
  <si>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</si>
  <si>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</si>
  <si>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</si>
  <si>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</si>
  <si>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</si>
  <si>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</si>
  <si>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</si>
  <si>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</si>
  <si>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</si>
  <si>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</si>
  <si>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</si>
  <si>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</si>
  <si>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</si>
  <si>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</si>
  <si>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</si>
  <si>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</si>
  <si>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</si>
  <si>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</si>
  <si>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</si>
  <si>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</si>
  <si>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</si>
  <si>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</si>
  <si>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</si>
  <si>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</si>
  <si>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</si>
  <si>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</si>
  <si>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</si>
  <si>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</si>
  <si>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</si>
  <si>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</si>
  <si>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</si>
  <si>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</si>
  <si>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</si>
  <si>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</si>
  <si>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</si>
  <si>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</si>
  <si>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</si>
  <si>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</si>
  <si>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</si>
  <si>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</si>
  <si>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</si>
  <si>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</si>
  <si>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</si>
  <si>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</si>
  <si>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</si>
  <si>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</si>
  <si>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</si>
  <si>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</si>
  <si>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</si>
  <si>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</si>
  <si>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</si>
  <si>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</si>
  <si>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</si>
  <si>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</si>
  <si>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</si>
  <si>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</si>
  <si>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</si>
  <si>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</si>
  <si>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</si>
  <si>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</si>
  <si>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</si>
  <si>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</si>
  <si>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</si>
  <si>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</si>
  <si>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</si>
  <si>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</si>
  <si>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</si>
  <si>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</si>
  <si>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</si>
  <si>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</si>
  <si>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</si>
  <si>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</si>
  <si>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</si>
  <si>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</si>
  <si>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</si>
  <si>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</si>
  <si>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</si>
  <si>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</si>
  <si>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</si>
  <si>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</si>
  <si>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</si>
  <si>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</si>
  <si>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</si>
  <si>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</si>
  <si>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</si>
  <si>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</si>
  <si>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</si>
  <si>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</si>
  <si>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</si>
  <si>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</si>
  <si>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</si>
  <si>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</si>
  <si>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</si>
  <si>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</si>
  <si>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</si>
  <si>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</si>
  <si>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</si>
  <si>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</si>
  <si>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</si>
  <si>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</si>
  <si>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</si>
  <si>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</si>
  <si>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</si>
  <si>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</si>
  <si>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</si>
  <si>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</si>
  <si>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</si>
  <si>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</si>
  <si>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</si>
  <si>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</si>
  <si>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</si>
  <si>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</si>
  <si>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</si>
  <si>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</si>
  <si>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</si>
  <si>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</si>
  <si>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</si>
  <si>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</si>
  <si>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</si>
  <si>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</si>
  <si>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</si>
  <si>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</si>
  <si>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</si>
  <si>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</si>
  <si>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</si>
  <si>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</si>
  <si>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</si>
  <si>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</si>
  <si>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</si>
  <si>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</si>
  <si>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</si>
  <si>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</si>
  <si>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</si>
  <si>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</si>
  <si>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</si>
  <si>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</si>
  <si>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</si>
  <si>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</si>
  <si>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</si>
  <si>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</si>
  <si>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</si>
  <si>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</si>
  <si>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</si>
  <si>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</si>
  <si>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</si>
  <si>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</si>
  <si>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</si>
  <si>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</si>
  <si>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</si>
  <si>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</si>
  <si>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</si>
  <si>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</si>
  <si>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</si>
  <si>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</si>
  <si>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</si>
  <si>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</si>
  <si>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</si>
  <si>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</si>
  <si>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</si>
  <si>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</si>
  <si>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</si>
  <si>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</si>
  <si>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</si>
  <si>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</si>
  <si>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</si>
  <si>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</si>
  <si>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</si>
  <si>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</si>
  <si>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</si>
  <si>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</si>
  <si>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</si>
  <si>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</si>
  <si>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</si>
  <si>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</si>
  <si>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</si>
  <si>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</si>
  <si>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</si>
  <si>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</si>
  <si>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</si>
  <si>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</si>
  <si>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</si>
  <si>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</si>
  <si>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</si>
  <si>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</si>
  <si>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</si>
  <si>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</si>
  <si>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</si>
  <si>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</si>
  <si>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</si>
  <si>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</si>
  <si>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</si>
  <si>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</si>
  <si>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</si>
  <si>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</si>
  <si>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</si>
  <si>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</si>
  <si>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</si>
  <si>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</si>
  <si>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</si>
  <si>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</si>
  <si>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</si>
  <si>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</si>
  <si>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</si>
  <si>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</si>
  <si>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</si>
  <si>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</si>
  <si>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</si>
  <si>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</si>
  <si>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</si>
  <si>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</si>
  <si>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</si>
  <si>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</si>
  <si>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</si>
  <si>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</si>
  <si>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</si>
  <si>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</si>
  <si>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</si>
  <si>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</si>
  <si>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</si>
  <si>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</si>
  <si>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</si>
  <si>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</si>
  <si>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</si>
  <si>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</si>
  <si>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</si>
  <si>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</si>
  <si>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</si>
  <si>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</si>
  <si>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</si>
  <si>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</si>
  <si>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</si>
  <si>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</si>
  <si>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</si>
  <si>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</si>
  <si>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</si>
  <si>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</si>
  <si>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</si>
  <si>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</si>
  <si>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</si>
  <si>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</si>
  <si>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</si>
  <si>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</si>
  <si>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</si>
  <si>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</si>
  <si>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</si>
  <si>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</si>
  <si>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</si>
  <si>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</si>
  <si>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</si>
  <si>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</si>
  <si>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</si>
  <si>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</si>
  <si>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</si>
  <si>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</si>
  <si>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</si>
  <si>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</si>
  <si>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</si>
  <si>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</si>
  <si>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</si>
  <si>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</si>
  <si>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</si>
  <si>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</si>
  <si>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</si>
  <si>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</si>
  <si>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</si>
  <si>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</si>
  <si>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</si>
  <si>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</si>
  <si>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</si>
  <si>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</si>
  <si>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</si>
  <si>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</si>
  <si>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</si>
  <si>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</si>
  <si>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</si>
  <si>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</si>
  <si>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</si>
  <si>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</si>
  <si>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</si>
  <si>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</si>
  <si>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</si>
  <si>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</si>
  <si>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</si>
  <si>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</si>
  <si>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</si>
  <si>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</si>
  <si>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</si>
  <si>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</si>
  <si>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</si>
  <si>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</si>
  <si>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</si>
  <si>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</si>
  <si>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</si>
  <si>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</si>
  <si>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</si>
  <si>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</si>
  <si>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</si>
  <si>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</si>
  <si>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</si>
  <si>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</si>
  <si>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</si>
  <si>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</si>
  <si>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</si>
  <si>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</si>
  <si>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</si>
  <si>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</si>
  <si>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</si>
  <si>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</si>
  <si>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</si>
  <si>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</si>
  <si>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</si>
  <si>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</si>
  <si>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</si>
  <si>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</si>
  <si>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</si>
  <si>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</si>
  <si>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</si>
  <si>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</si>
  <si>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</si>
  <si>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</si>
  <si>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</si>
  <si>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</si>
  <si>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</si>
  <si>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</si>
  <si>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</si>
  <si>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</si>
  <si>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</si>
  <si>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</si>
  <si>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</si>
  <si>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</si>
  <si>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</si>
  <si>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</si>
  <si>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</si>
  <si>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</si>
  <si>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</si>
  <si>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</si>
  <si>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</si>
  <si>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</si>
  <si>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</si>
  <si>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</si>
  <si>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</si>
  <si>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</si>
  <si>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</si>
  <si>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</si>
  <si>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</si>
  <si>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</si>
  <si>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</si>
  <si>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</si>
  <si>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</si>
  <si>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</si>
  <si>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</si>
  <si>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</si>
  <si>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</si>
  <si>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</si>
  <si>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</si>
  <si>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</si>
  <si>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</si>
  <si>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</si>
  <si>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</si>
  <si>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</si>
  <si>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</si>
  <si>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</si>
  <si>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</si>
  <si>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</si>
  <si>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</si>
  <si>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</si>
  <si>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</si>
  <si>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</si>
  <si>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</si>
  <si>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</si>
  <si>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</si>
  <si>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</si>
  <si>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</si>
  <si>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</si>
  <si>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</si>
  <si>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</si>
  <si>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</si>
  <si>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</si>
  <si>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</si>
  <si>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</si>
  <si>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</si>
  <si>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</si>
  <si>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</si>
  <si>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</si>
  <si>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</si>
  <si>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</si>
  <si>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</si>
  <si>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</si>
  <si>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</si>
  <si>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</si>
  <si>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</si>
  <si>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</si>
  <si>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</si>
  <si>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</si>
  <si>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</si>
  <si>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</si>
  <si>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</si>
  <si>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</si>
  <si>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</si>
  <si>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</si>
  <si>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</si>
  <si>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</si>
  <si>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</si>
  <si>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</si>
  <si>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</si>
  <si>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</si>
  <si>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</si>
  <si>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</si>
  <si>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</si>
  <si>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</si>
  <si>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</si>
  <si>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</si>
  <si>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</si>
  <si>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</si>
  <si>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</si>
  <si>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</si>
  <si>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</si>
  <si>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</si>
  <si>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</si>
  <si>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</si>
  <si>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</si>
  <si>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</si>
  <si>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</si>
  <si>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</si>
  <si>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</si>
  <si>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</si>
  <si>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</si>
  <si>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</si>
  <si>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</si>
  <si>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</si>
  <si>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</si>
  <si>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</si>
  <si>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</si>
  <si>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</si>
  <si>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</si>
  <si>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</si>
  <si>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</si>
  <si>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</si>
  <si>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</si>
  <si>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</si>
  <si>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</si>
  <si>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</si>
  <si>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</si>
  <si>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</si>
  <si>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</si>
  <si>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</si>
  <si>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</si>
  <si>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</si>
  <si>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</si>
  <si>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</si>
  <si>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</si>
  <si>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</si>
  <si>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</si>
  <si>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</si>
  <si>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</si>
  <si>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</si>
  <si>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</si>
  <si>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</si>
  <si>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</si>
  <si>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</si>
  <si>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</si>
  <si>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</si>
  <si>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</si>
  <si>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</si>
  <si>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</si>
  <si>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</si>
  <si>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</si>
  <si>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</si>
  <si>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</si>
  <si>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</si>
  <si>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</si>
  <si>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</si>
  <si>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</si>
  <si>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</si>
  <si>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</si>
  <si>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</si>
  <si>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</si>
  <si>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</si>
  <si>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</si>
  <si>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</si>
  <si>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</si>
  <si>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</si>
  <si>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</si>
  <si>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</si>
  <si>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</si>
  <si>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</si>
  <si>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</si>
  <si>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</si>
  <si>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</si>
  <si>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</si>
  <si>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</si>
  <si>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</si>
  <si>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</si>
  <si>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</si>
  <si>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</si>
  <si>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</si>
  <si>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</si>
  <si>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</si>
  <si>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</si>
  <si>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</si>
  <si>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</si>
  <si>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</si>
  <si>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</si>
  <si>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</si>
  <si>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</si>
  <si>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</si>
  <si>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</si>
  <si>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</si>
  <si>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</si>
  <si>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</si>
  <si>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</si>
  <si>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</si>
  <si>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</si>
  <si>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</si>
  <si>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</si>
  <si>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</si>
  <si>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</si>
  <si>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</si>
  <si>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</si>
  <si>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</si>
  <si>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</si>
  <si>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</si>
  <si>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</si>
  <si>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</si>
  <si>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</si>
  <si>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</si>
  <si>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</si>
  <si>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</si>
  <si>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</si>
  <si>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</si>
  <si>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</si>
  <si>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</si>
  <si>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</si>
  <si>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</si>
  <si>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</si>
  <si>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</si>
  <si>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</si>
  <si>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</si>
  <si>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</si>
  <si>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</si>
  <si>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</si>
  <si>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</si>
  <si>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</si>
  <si>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</si>
  <si>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</si>
  <si>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</si>
  <si>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</si>
  <si>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</si>
  <si>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</si>
  <si>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</si>
  <si>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</si>
  <si>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</si>
  <si>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</si>
  <si>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</si>
  <si>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</si>
  <si>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</si>
  <si>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</si>
  <si>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</si>
  <si>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</si>
  <si>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</si>
  <si>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</si>
  <si>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</si>
  <si>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</si>
  <si>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</si>
  <si>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</si>
  <si>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</si>
  <si>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</si>
  <si>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</si>
  <si>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</si>
  <si>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</si>
  <si>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</si>
  <si>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</si>
  <si>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</si>
  <si>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</si>
  <si>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</si>
  <si>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</si>
  <si>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</si>
  <si>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</si>
  <si>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</si>
  <si>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</si>
  <si>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</si>
  <si>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</si>
  <si>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</si>
  <si>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</si>
  <si>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</si>
  <si>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</si>
  <si>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</si>
  <si>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</si>
  <si>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</si>
  <si>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</si>
  <si>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</si>
  <si>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</si>
  <si>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</si>
  <si>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</si>
  <si>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</si>
  <si>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</si>
  <si>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</si>
  <si>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</si>
  <si>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</si>
  <si>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</si>
  <si>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</si>
  <si>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</si>
  <si>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</si>
  <si>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</si>
  <si>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</si>
  <si>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</si>
  <si>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</si>
  <si>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</si>
  <si>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</si>
  <si>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</si>
  <si>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</si>
  <si>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</si>
  <si>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</si>
  <si>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</si>
  <si>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</si>
  <si>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</si>
  <si>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</si>
  <si>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</si>
  <si>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</si>
  <si>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</si>
  <si>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</si>
  <si>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</si>
  <si>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</si>
  <si>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</si>
  <si>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</si>
  <si>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</si>
  <si>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</si>
  <si>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</si>
  <si>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</si>
  <si>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</si>
  <si>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</si>
  <si>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</si>
  <si>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</si>
  <si>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</si>
  <si>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</si>
  <si>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</si>
  <si>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</si>
  <si>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</si>
  <si>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</si>
  <si>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</si>
  <si>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</si>
  <si>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</si>
  <si>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</si>
  <si>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</si>
  <si>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</si>
  <si>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</si>
  <si>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</si>
  <si>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</si>
  <si>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</si>
  <si>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</si>
  <si>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</si>
  <si>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</si>
  <si>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</si>
  <si>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</si>
  <si>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</si>
  <si>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</si>
  <si>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</si>
  <si>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</si>
  <si>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</si>
  <si>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</si>
  <si>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</si>
  <si>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</si>
  <si>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</si>
  <si>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</si>
  <si>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</si>
  <si>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</si>
  <si>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</si>
  <si>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</si>
  <si>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</si>
  <si>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</si>
  <si>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</si>
  <si>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</si>
  <si>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</si>
  <si>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</si>
  <si>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</si>
  <si>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</si>
  <si>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</si>
  <si>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</si>
  <si>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</si>
  <si>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</si>
  <si>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</si>
  <si>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</si>
  <si>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</si>
  <si>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</si>
  <si>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</si>
  <si>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</si>
  <si>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</si>
  <si>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</si>
  <si>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</si>
  <si>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</si>
  <si>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</si>
  <si>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</si>
  <si>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</si>
  <si>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</si>
  <si>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</si>
  <si>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</si>
  <si>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</si>
  <si>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</si>
  <si>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</si>
  <si>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</si>
  <si>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</si>
  <si>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</si>
  <si>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</si>
  <si>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</si>
  <si>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</si>
  <si>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</si>
  <si>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</si>
  <si>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</si>
  <si>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</si>
  <si>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</si>
  <si>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</si>
  <si>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</si>
  <si>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</si>
  <si>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</si>
  <si>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</si>
  <si>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</si>
  <si>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</si>
  <si>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</si>
  <si>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</si>
  <si>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</si>
  <si>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</si>
  <si>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</si>
  <si>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</si>
  <si>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</si>
  <si>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</si>
  <si>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</si>
  <si>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</si>
  <si>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</si>
  <si>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</si>
  <si>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</si>
  <si>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</si>
  <si>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</si>
  <si>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</si>
  <si>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</si>
  <si>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</si>
  <si>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</si>
  <si>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</si>
  <si>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</si>
  <si>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</si>
  <si>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</si>
  <si>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</si>
  <si>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</si>
  <si>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</si>
  <si>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</si>
  <si>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</si>
  <si>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</si>
  <si>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</si>
  <si>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</si>
  <si>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</si>
  <si>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</si>
  <si>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</si>
  <si>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</si>
  <si>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</si>
  <si>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</si>
  <si>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</si>
  <si>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</si>
  <si>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</si>
  <si>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</si>
  <si>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</si>
  <si>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</si>
  <si>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</si>
  <si>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</si>
  <si>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</si>
  <si>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</si>
  <si>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</si>
  <si>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</si>
  <si>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</si>
  <si>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</si>
  <si>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</si>
  <si>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</si>
  <si>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</si>
  <si>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</si>
  <si>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</si>
  <si>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</si>
  <si>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</si>
  <si>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</si>
  <si>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</si>
  <si>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</si>
  <si>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</si>
  <si>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</si>
  <si>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</si>
  <si>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</si>
  <si>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</si>
  <si>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</si>
  <si>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</si>
  <si>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</si>
  <si>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</si>
  <si>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</si>
  <si>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</si>
  <si>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</si>
  <si>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</si>
  <si>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</si>
  <si>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</si>
  <si>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</si>
  <si>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</si>
  <si>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</si>
  <si>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</si>
  <si>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</si>
  <si>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</si>
  <si>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</si>
  <si>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</si>
  <si>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</si>
  <si>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</si>
  <si>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</si>
  <si>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</si>
  <si>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</si>
  <si>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</si>
  <si>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</si>
  <si>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</si>
  <si>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</si>
  <si>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</si>
  <si>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</si>
  <si>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</si>
  <si>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</si>
  <si>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</si>
  <si>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</si>
  <si>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</si>
  <si>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</si>
  <si>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</si>
  <si>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</si>
  <si>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</si>
  <si>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</si>
  <si>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</si>
  <si>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</si>
  <si>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</si>
  <si>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</si>
  <si>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</si>
  <si>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</si>
  <si>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</si>
  <si>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</si>
  <si>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</si>
  <si>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</si>
  <si>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</si>
  <si>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</si>
  <si>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</si>
  <si>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</si>
  <si>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</si>
  <si>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</si>
  <si>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</si>
  <si>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</si>
  <si>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</si>
  <si>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</si>
  <si>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</si>
  <si>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</si>
  <si>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</si>
  <si>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</si>
  <si>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</si>
  <si>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</si>
  <si>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</si>
  <si>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</si>
  <si>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</si>
  <si>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</si>
  <si>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</si>
  <si>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</si>
  <si>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</si>
  <si>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</si>
  <si>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</si>
  <si>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</si>
  <si>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</si>
  <si>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</si>
  <si>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</si>
  <si>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</si>
  <si>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</si>
  <si>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</si>
  <si>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</si>
  <si>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</si>
  <si>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</si>
  <si>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</si>
  <si>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</si>
  <si>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</si>
  <si>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</si>
  <si>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</si>
  <si>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</si>
  <si>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</si>
  <si>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</si>
  <si>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</si>
  <si>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</si>
  <si>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</si>
  <si>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</si>
  <si>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</si>
  <si>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</si>
  <si>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</si>
  <si>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</si>
  <si>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</si>
  <si>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</si>
  <si>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</si>
  <si>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</si>
  <si>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</si>
  <si>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</si>
  <si>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</si>
  <si>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</si>
  <si>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</si>
  <si>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</si>
  <si>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</si>
  <si>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</si>
  <si>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</si>
  <si>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</si>
  <si>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</si>
  <si>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</si>
  <si>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</si>
  <si>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</si>
  <si>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</si>
  <si>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</si>
  <si>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</si>
  <si>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</si>
  <si>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</si>
  <si>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</si>
  <si>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</si>
  <si>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</si>
  <si>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</si>
  <si>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</si>
  <si>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</si>
  <si>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</si>
  <si>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</si>
  <si>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</si>
  <si>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</si>
  <si>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</si>
  <si>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</si>
  <si>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</si>
  <si>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</si>
  <si>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</si>
  <si>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</si>
  <si>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</si>
  <si>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</si>
  <si>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</si>
  <si>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</si>
  <si>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</si>
  <si>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</si>
  <si>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</si>
  <si>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</si>
  <si>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</si>
  <si>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</si>
  <si>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</si>
  <si>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</si>
  <si>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</si>
  <si>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</si>
  <si>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</si>
  <si>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</si>
  <si>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</si>
  <si>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</si>
  <si>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</si>
  <si>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</si>
  <si>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</si>
  <si>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</si>
  <si>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</si>
  <si>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</si>
  <si>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</si>
  <si>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</si>
  <si>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</si>
  <si>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</si>
  <si>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</si>
  <si>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</si>
  <si>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</si>
  <si>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</si>
  <si>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</si>
  <si>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</si>
  <si>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</si>
  <si>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</si>
  <si>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</si>
  <si>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</si>
  <si>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</si>
  <si>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</si>
  <si>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</si>
  <si>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</si>
  <si>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</si>
  <si>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</si>
  <si>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</si>
  <si>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</si>
  <si>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</si>
  <si>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</si>
  <si>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</si>
  <si>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</si>
  <si>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</si>
  <si>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</si>
  <si>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</si>
  <si>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</si>
  <si>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</si>
  <si>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</si>
  <si>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</si>
  <si>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</si>
  <si>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</si>
  <si>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</si>
  <si>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</si>
  <si>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</si>
  <si>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</si>
  <si>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</si>
  <si>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</si>
  <si>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</si>
  <si>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</si>
  <si>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</si>
  <si>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</si>
  <si>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</si>
  <si>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</si>
  <si>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</si>
  <si>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</si>
  <si>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</si>
  <si>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</si>
  <si>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</si>
  <si>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</si>
  <si>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</si>
  <si>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</si>
  <si>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</si>
  <si>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</si>
  <si>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</si>
  <si>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</si>
  <si>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</si>
  <si>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</si>
  <si>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</si>
  <si>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</si>
  <si>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</si>
  <si>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</si>
  <si>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</si>
  <si>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</si>
  <si>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</si>
  <si>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</si>
  <si>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</si>
  <si>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</si>
  <si>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</si>
  <si>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</si>
  <si>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</si>
  <si>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</si>
  <si>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</si>
  <si>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</si>
  <si>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</si>
  <si>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</si>
  <si>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</si>
  <si>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</si>
  <si>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</si>
  <si>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</si>
  <si>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</si>
  <si>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</si>
  <si>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</si>
  <si>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</si>
  <si>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</si>
  <si>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</si>
  <si>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</si>
  <si>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</si>
  <si>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</si>
  <si>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</si>
  <si>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</si>
  <si>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</si>
  <si>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</si>
  <si>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</si>
  <si>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</si>
  <si>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</si>
  <si>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</si>
  <si>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</si>
  <si>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</si>
  <si>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</si>
  <si>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</si>
  <si>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</si>
  <si>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</si>
  <si>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</si>
  <si>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</si>
  <si>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</si>
  <si>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</si>
  <si>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</si>
  <si>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</si>
  <si>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</si>
  <si>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</si>
  <si>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</si>
  <si>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</si>
  <si>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</si>
  <si>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</si>
  <si>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</si>
  <si>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</si>
  <si>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</si>
  <si>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</si>
  <si>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</si>
  <si>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</si>
  <si>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</si>
  <si>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</si>
  <si>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</si>
  <si>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</si>
  <si>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</si>
  <si>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</si>
  <si>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</si>
  <si>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</si>
  <si>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</si>
  <si>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</si>
  <si>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</si>
  <si>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</si>
  <si>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</si>
  <si>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</si>
  <si>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</si>
  <si>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</si>
  <si>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</si>
  <si>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</si>
  <si>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</si>
  <si>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</si>
  <si>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</si>
  <si>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</si>
  <si>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</si>
  <si>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</si>
  <si>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</si>
  <si>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</si>
  <si>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</si>
  <si>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</si>
  <si>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</si>
  <si>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</si>
  <si>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</si>
  <si>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</si>
  <si>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</si>
  <si>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</si>
  <si>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</si>
  <si>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</si>
  <si>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</si>
  <si>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</si>
  <si>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</si>
  <si>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</si>
  <si>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</si>
  <si>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</si>
  <si>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</si>
  <si>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</si>
  <si>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</si>
  <si>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</si>
  <si>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</si>
  <si>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</si>
  <si>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</si>
  <si>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</si>
  <si>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</si>
  <si>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</si>
  <si>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</si>
  <si>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</si>
  <si>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</si>
  <si>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</si>
  <si>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</si>
  <si>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</si>
  <si>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</si>
  <si>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</si>
  <si>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</si>
  <si>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</si>
  <si>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</si>
  <si>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</si>
  <si>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</si>
  <si>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</si>
  <si>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</si>
  <si>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</si>
  <si>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</si>
  <si>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</si>
  <si>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</si>
  <si>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</si>
  <si>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</si>
  <si>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</si>
  <si>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</si>
  <si>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</si>
  <si>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</si>
  <si>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</si>
  <si>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</si>
  <si>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</si>
  <si>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</si>
  <si>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</si>
  <si>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</si>
  <si>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</si>
  <si>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</si>
  <si>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</si>
  <si>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</si>
  <si>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</si>
  <si>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</si>
  <si>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</si>
  <si>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</si>
  <si>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</si>
  <si>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</si>
  <si>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</si>
  <si>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</si>
  <si>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</si>
  <si>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</si>
  <si>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</si>
  <si>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</si>
  <si>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</si>
  <si>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</si>
  <si>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</si>
  <si>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</si>
  <si>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</si>
  <si>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</si>
  <si>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</si>
  <si>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</si>
  <si>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</si>
  <si>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</si>
  <si>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</si>
  <si>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</si>
  <si>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</si>
  <si>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</si>
  <si>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</si>
  <si>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</si>
  <si>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</si>
  <si>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</si>
  <si>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</si>
  <si>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</si>
  <si>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</si>
  <si>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</si>
  <si>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</si>
  <si>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</si>
  <si>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</si>
  <si>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</si>
  <si>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</si>
  <si>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</si>
  <si>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</si>
  <si>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</si>
  <si>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</si>
  <si>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</si>
  <si>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</si>
  <si>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</si>
  <si>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</si>
  <si>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</si>
  <si>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</si>
  <si>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</si>
  <si>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</si>
  <si>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</si>
  <si>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</si>
  <si>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</si>
  <si>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</si>
  <si>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</si>
  <si>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</si>
  <si>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</si>
  <si>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</si>
  <si>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</si>
  <si>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</si>
  <si>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</si>
  <si>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</si>
  <si>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</si>
  <si>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</si>
  <si>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</si>
  <si>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</si>
  <si>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</si>
  <si>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</si>
  <si>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</si>
  <si>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</si>
  <si>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</si>
  <si>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</si>
  <si>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</si>
  <si>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</si>
  <si>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</si>
  <si>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</si>
  <si>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</si>
  <si>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</si>
  <si>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</si>
  <si>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</si>
  <si>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</si>
  <si>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</si>
  <si>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</si>
  <si>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</si>
  <si>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</si>
  <si>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</si>
  <si>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</si>
  <si>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</si>
  <si>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</si>
  <si>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</si>
  <si>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</si>
  <si>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</si>
  <si>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</si>
  <si>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</si>
  <si>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</si>
  <si>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</si>
  <si>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</si>
  <si>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</si>
  <si>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</si>
  <si>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</si>
  <si>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</si>
  <si>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</si>
  <si>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</si>
  <si>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</si>
  <si>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</si>
  <si>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</si>
  <si>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</si>
  <si>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</si>
  <si>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</si>
  <si>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</si>
  <si>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</si>
  <si>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</si>
  <si>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</si>
  <si>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</si>
  <si>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</si>
  <si>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</si>
  <si>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</si>
  <si>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</si>
  <si>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</si>
  <si>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</si>
  <si>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</si>
  <si>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</si>
  <si>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</si>
  <si>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</si>
  <si>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</si>
  <si>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</si>
  <si>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</si>
  <si>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</si>
  <si>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</si>
  <si>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</si>
  <si>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</si>
  <si>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</si>
  <si>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</si>
  <si>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</si>
  <si>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</si>
  <si>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</si>
  <si>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</si>
  <si>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</si>
  <si>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</si>
  <si>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</si>
  <si>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</si>
  <si>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</si>
  <si>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</si>
  <si>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</si>
  <si>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</si>
  <si>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</si>
  <si>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</si>
  <si>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</si>
  <si>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</si>
  <si>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</si>
  <si>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</si>
  <si>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</si>
  <si>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</si>
  <si>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</si>
  <si>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</si>
  <si>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</si>
  <si>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</si>
  <si>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</si>
  <si>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</si>
  <si>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</si>
  <si>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</si>
  <si>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</si>
  <si>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</si>
  <si>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</si>
  <si>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</si>
  <si>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</si>
  <si>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</si>
  <si>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</si>
  <si>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</si>
  <si>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</si>
  <si>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</si>
  <si>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</si>
  <si>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</si>
  <si>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</si>
  <si>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</si>
  <si>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</si>
  <si>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</si>
  <si>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</si>
  <si>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</si>
  <si>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</si>
  <si>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</si>
  <si>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</si>
  <si>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</si>
  <si>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</si>
  <si>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</si>
  <si>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</si>
  <si>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</si>
  <si>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</si>
  <si>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</si>
  <si>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</si>
  <si>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</si>
  <si>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</si>
  <si>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</si>
  <si>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</si>
  <si>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</si>
  <si>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</si>
  <si>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</si>
  <si>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</si>
  <si>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</si>
  <si>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</si>
  <si>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</si>
  <si>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</si>
  <si>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</si>
  <si>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</si>
  <si>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</si>
  <si>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</si>
  <si>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</si>
  <si>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</si>
  <si>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</si>
  <si>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</si>
  <si>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</si>
  <si>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</si>
  <si>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</si>
  <si>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</si>
  <si>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</si>
  <si>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</si>
  <si>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</si>
  <si>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</si>
  <si>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</si>
  <si>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</si>
  <si>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</si>
  <si>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</si>
  <si>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</si>
  <si>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</si>
  <si>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</si>
  <si>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</si>
  <si>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</si>
  <si>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</si>
  <si>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</si>
  <si>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</si>
  <si>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</si>
  <si>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</si>
  <si>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</si>
  <si>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</si>
  <si>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</si>
  <si>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</si>
  <si>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</si>
  <si>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</si>
  <si>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</si>
  <si>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</si>
  <si>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</si>
  <si>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</si>
  <si>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</si>
  <si>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</si>
  <si>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</si>
  <si>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</si>
  <si>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</si>
  <si>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</si>
  <si>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</si>
  <si>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</si>
  <si>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</si>
  <si>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</si>
  <si>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</si>
  <si>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</si>
  <si>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</si>
  <si>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</si>
  <si>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</si>
  <si>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</si>
  <si>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</si>
  <si>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</si>
  <si>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</si>
  <si>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</si>
  <si>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</si>
  <si>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</si>
  <si>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</si>
  <si>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</si>
  <si>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</si>
  <si>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</si>
  <si>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</si>
  <si>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</si>
  <si>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</si>
  <si>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</si>
  <si>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</si>
  <si>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</si>
  <si>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</si>
  <si>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</si>
  <si>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</si>
  <si>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</si>
  <si>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</si>
  <si>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</si>
  <si>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</si>
  <si>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</si>
  <si>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</si>
  <si>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</si>
  <si>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</si>
  <si>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</si>
  <si>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</si>
  <si>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</si>
  <si>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</si>
  <si>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</si>
  <si>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</si>
  <si>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</si>
  <si>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</si>
  <si>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</si>
  <si>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</si>
  <si>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</si>
  <si>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</si>
  <si>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</si>
  <si>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</si>
  <si>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</si>
  <si>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</si>
  <si>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</si>
  <si>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</si>
  <si>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</si>
  <si>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</si>
  <si>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</si>
  <si>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</si>
  <si>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</si>
  <si>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</si>
  <si>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</si>
  <si>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</si>
  <si>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</si>
  <si>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</si>
  <si>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</si>
  <si>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</si>
  <si>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</si>
  <si>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</si>
  <si>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</si>
  <si>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</si>
  <si>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</si>
  <si>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</si>
  <si>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</si>
  <si>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</si>
  <si>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</si>
  <si>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</si>
  <si>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</si>
  <si>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</si>
  <si>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</si>
  <si>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</si>
  <si>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</si>
  <si>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</si>
  <si>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</si>
  <si>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</si>
  <si>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</si>
  <si>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</si>
  <si>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</si>
  <si>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</si>
  <si>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</si>
  <si>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</si>
  <si>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</si>
  <si>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</si>
  <si>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</si>
  <si>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</si>
  <si>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</si>
  <si>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</si>
  <si>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</si>
  <si>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</si>
  <si>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</si>
  <si>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</si>
  <si>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</si>
  <si>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</si>
  <si>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</si>
  <si>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</si>
  <si>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</si>
  <si>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</si>
  <si>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</si>
  <si>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</si>
  <si>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</si>
  <si>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</si>
  <si>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</si>
  <si>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</si>
  <si>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</si>
  <si>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</si>
  <si>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</si>
  <si>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</si>
  <si>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</si>
  <si>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</si>
  <si>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</si>
  <si>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</si>
  <si>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</si>
  <si>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</si>
  <si>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</si>
  <si>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</si>
  <si>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</si>
  <si>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</si>
  <si>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</si>
  <si>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</si>
  <si>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</si>
  <si>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</si>
  <si>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</si>
  <si>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</si>
  <si>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</si>
  <si>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</si>
  <si>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</si>
  <si>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</si>
  <si>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</si>
  <si>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</si>
  <si>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</si>
  <si>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</si>
  <si>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</si>
  <si>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</si>
  <si>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</si>
  <si>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</si>
  <si>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</si>
  <si>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</si>
  <si>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</si>
  <si>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</si>
  <si>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</si>
  <si>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</si>
  <si>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</si>
  <si>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</si>
  <si>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</si>
  <si>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</si>
  <si>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</si>
  <si>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</si>
  <si>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</si>
  <si>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</si>
  <si>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</si>
  <si>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</si>
  <si>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</si>
  <si>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</si>
  <si>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</si>
  <si>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</si>
  <si>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</si>
  <si>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</si>
  <si>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</si>
  <si>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</si>
  <si>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</si>
  <si>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</si>
  <si>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</si>
  <si>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</si>
  <si>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</si>
  <si>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</si>
  <si>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</si>
  <si>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</si>
  <si>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</si>
  <si>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</si>
  <si>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</si>
  <si>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</si>
  <si>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</si>
  <si>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</si>
  <si>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</si>
  <si>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</si>
  <si>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</si>
  <si>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</si>
  <si>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</si>
  <si>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</si>
  <si>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</si>
  <si>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</si>
  <si>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</si>
  <si>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</si>
  <si>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</si>
  <si>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</si>
  <si>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</si>
  <si>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</si>
  <si>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</si>
  <si>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</si>
  <si>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</si>
  <si>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</si>
  <si>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</si>
  <si>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</si>
  <si>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</si>
  <si>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</si>
  <si>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</si>
  <si>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</si>
  <si>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</si>
  <si>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</si>
  <si>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</si>
  <si>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</si>
  <si>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</si>
  <si>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</si>
  <si>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</si>
  <si>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</si>
  <si>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</si>
  <si>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</si>
  <si>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</si>
  <si>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</si>
  <si>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</si>
  <si>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</si>
  <si>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</si>
  <si>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</si>
  <si>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</si>
  <si>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</si>
  <si>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</si>
  <si>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</si>
  <si>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</si>
  <si>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</si>
  <si>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</si>
  <si>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</si>
  <si>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</si>
  <si>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</si>
  <si>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</si>
  <si>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</si>
  <si>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</si>
  <si>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</si>
  <si>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</si>
  <si>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</si>
  <si>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</si>
  <si>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</si>
  <si>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</si>
  <si>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</si>
  <si>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</si>
  <si>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</si>
  <si>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</si>
  <si>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</si>
  <si>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</si>
  <si>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</si>
  <si>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</si>
  <si>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</si>
  <si>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</si>
  <si>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</si>
  <si>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</si>
  <si>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</si>
  <si>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</si>
  <si>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</si>
  <si>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</si>
  <si>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</si>
  <si>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</si>
  <si>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</si>
  <si>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</si>
  <si>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</si>
  <si>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</si>
  <si>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</si>
  <si>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</si>
  <si>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</si>
  <si>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</si>
  <si>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</si>
  <si>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</si>
  <si>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</si>
  <si>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</si>
  <si>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</si>
  <si>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</si>
  <si>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</si>
  <si>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</si>
  <si>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</si>
  <si>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</si>
  <si>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</si>
  <si>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</si>
  <si>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</si>
  <si>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</si>
  <si>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</si>
  <si>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</si>
  <si>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</si>
  <si>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</si>
  <si>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</si>
  <si>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</si>
  <si>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</si>
  <si>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</si>
  <si>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</si>
  <si>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</si>
  <si>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</si>
  <si>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</si>
  <si>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</si>
  <si>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</si>
  <si>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</si>
  <si>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</si>
  <si>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</si>
  <si>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</si>
  <si>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</si>
  <si>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</si>
  <si>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</si>
  <si>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</si>
  <si>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</si>
  <si>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</si>
  <si>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</si>
  <si>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</si>
  <si>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</si>
  <si>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</si>
  <si>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</si>
  <si>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</si>
  <si>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</si>
  <si>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</si>
  <si>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</si>
  <si>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</si>
  <si>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</si>
  <si>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</si>
  <si>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</si>
  <si>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</si>
  <si>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</si>
  <si>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</si>
  <si>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</si>
  <si>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</si>
  <si>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</si>
  <si>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</si>
  <si>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</si>
  <si>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</si>
  <si>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</si>
  <si>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</si>
  <si>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</si>
  <si>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</si>
  <si>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</si>
  <si>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</si>
  <si>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</si>
  <si>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</si>
  <si>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</si>
  <si>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</si>
  <si>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</si>
  <si>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</si>
  <si>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</si>
  <si>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</si>
  <si>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</si>
  <si>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</si>
  <si>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</si>
  <si>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</si>
  <si>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</si>
  <si>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</si>
  <si>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</si>
  <si>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</si>
  <si>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</si>
  <si>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</si>
  <si>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</si>
  <si>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</si>
  <si>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</si>
  <si>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</si>
  <si>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</si>
  <si>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</si>
  <si>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</si>
  <si>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</si>
  <si>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</si>
  <si>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</si>
  <si>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</si>
  <si>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</si>
  <si>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</si>
  <si>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</si>
  <si>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</si>
  <si>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</si>
  <si>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</si>
  <si>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</si>
  <si>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</si>
  <si>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</si>
  <si>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</si>
  <si>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</si>
  <si>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</si>
  <si>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</si>
  <si>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</si>
  <si>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</si>
  <si>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</si>
  <si>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</si>
  <si>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</si>
  <si>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</si>
  <si>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</si>
  <si>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</si>
  <si>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</si>
  <si>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</si>
  <si>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</si>
  <si>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</si>
  <si>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</si>
  <si>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</si>
  <si>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</si>
  <si>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</si>
  <si>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</si>
  <si>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</si>
  <si>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</si>
  <si>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</si>
  <si>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</si>
  <si>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</si>
  <si>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</si>
  <si>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</si>
  <si>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</si>
  <si>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</si>
  <si>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</si>
  <si>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</si>
  <si>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</si>
  <si>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</si>
  <si>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</si>
  <si>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</si>
  <si>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</si>
  <si>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</si>
  <si>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</si>
  <si>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</si>
  <si>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</si>
  <si>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</si>
  <si>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</si>
  <si>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</si>
  <si>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</si>
  <si>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</si>
  <si>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</si>
  <si>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</si>
  <si>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</si>
  <si>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</si>
  <si>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</si>
  <si>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</si>
  <si>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</si>
  <si>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</si>
  <si>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</si>
  <si>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</si>
  <si>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</si>
  <si>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</si>
  <si>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</si>
  <si>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</si>
  <si>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</si>
  <si>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</si>
  <si>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</si>
  <si>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</si>
  <si>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</si>
  <si>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</si>
  <si>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</si>
  <si>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</si>
  <si>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</si>
  <si>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</si>
  <si>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</si>
  <si>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</si>
  <si>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</si>
  <si>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</si>
  <si>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</si>
  <si>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</si>
  <si>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</si>
  <si>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</si>
  <si>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</si>
  <si>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</si>
  <si>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</si>
  <si>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</si>
  <si>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</si>
  <si>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</si>
  <si>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</si>
  <si>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</si>
  <si>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</si>
  <si>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</si>
  <si>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</si>
  <si>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</si>
  <si>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</si>
  <si>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</si>
  <si>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</si>
  <si>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</si>
  <si>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</si>
  <si>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</si>
  <si>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</si>
  <si>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</si>
  <si>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</si>
  <si>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</si>
  <si>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</si>
  <si>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</si>
  <si>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</si>
  <si>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</si>
  <si>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</si>
  <si>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</si>
  <si>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</si>
  <si>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</si>
  <si>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</si>
  <si>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</si>
  <si>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</si>
  <si>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</si>
  <si>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</si>
  <si>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</si>
  <si>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</si>
  <si>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</si>
  <si>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</si>
  <si>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</si>
  <si>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</si>
  <si>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</si>
  <si>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</si>
  <si>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</si>
  <si>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</si>
  <si>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</si>
  <si>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</si>
  <si>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</si>
  <si>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</si>
  <si>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</si>
  <si>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</si>
  <si>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</si>
  <si>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</si>
  <si>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</si>
  <si>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</si>
  <si>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</si>
  <si>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</si>
  <si>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</si>
  <si>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</si>
  <si>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</si>
  <si>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</si>
  <si>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</si>
  <si>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</si>
  <si>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</si>
  <si>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</si>
  <si>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</si>
  <si>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</si>
  <si>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</si>
  <si>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</si>
  <si>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</si>
  <si>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</si>
  <si>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</si>
  <si>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</si>
  <si>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</si>
  <si>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</si>
  <si>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</si>
  <si>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</si>
  <si>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</si>
  <si>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</si>
  <si>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</si>
  <si>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</si>
  <si>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</si>
  <si>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</si>
  <si>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</si>
  <si>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</si>
  <si>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</si>
  <si>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</si>
  <si>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</si>
  <si>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</si>
  <si>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</si>
  <si>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</si>
  <si>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</si>
  <si>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</si>
  <si>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</si>
  <si>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</si>
  <si>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</si>
  <si>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</si>
  <si>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</si>
  <si>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</si>
  <si>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</si>
  <si>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</si>
  <si>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</si>
  <si>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</si>
  <si>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</si>
  <si>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</si>
  <si>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</si>
  <si>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</si>
  <si>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</si>
  <si>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</si>
  <si>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</si>
  <si>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</si>
  <si>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</si>
  <si>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</si>
  <si>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</si>
  <si>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</si>
  <si>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</si>
  <si>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</si>
  <si>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</si>
  <si>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</si>
  <si>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</si>
  <si>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</si>
  <si>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</si>
  <si>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</si>
  <si>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</si>
  <si>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</si>
  <si>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</si>
  <si>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</si>
  <si>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</si>
  <si>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</si>
  <si>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</si>
  <si>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</si>
  <si>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</si>
  <si>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</si>
  <si>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</si>
  <si>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</si>
  <si>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</si>
  <si>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</si>
  <si>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</si>
  <si>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</si>
  <si>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</si>
  <si>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</si>
  <si>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</si>
  <si>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</si>
  <si>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</si>
  <si>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</si>
  <si>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</si>
  <si>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</si>
  <si>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</si>
  <si>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</si>
  <si>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</si>
  <si>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</si>
  <si>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</si>
  <si>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</si>
  <si>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</si>
  <si>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</si>
  <si>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</si>
  <si>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</si>
  <si>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</si>
  <si>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</si>
  <si>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</si>
  <si>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</si>
  <si>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</si>
  <si>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</si>
  <si>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</si>
  <si>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</si>
  <si>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</si>
  <si>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</si>
  <si>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</si>
  <si>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</si>
  <si>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</si>
  <si>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</si>
  <si>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</si>
  <si>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</si>
  <si>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</si>
  <si>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</si>
  <si>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</si>
  <si>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</si>
  <si>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</si>
  <si>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</si>
  <si>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</si>
  <si>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</si>
  <si>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</si>
  <si>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</si>
  <si>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</si>
  <si>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</si>
  <si>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</si>
  <si>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</si>
  <si>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</si>
  <si>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</si>
  <si>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</si>
  <si>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</si>
  <si>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</si>
  <si>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</si>
  <si>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</si>
  <si>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</si>
  <si>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</si>
  <si>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</si>
  <si>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</si>
  <si>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</si>
  <si>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</si>
  <si>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</si>
  <si>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</si>
  <si>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</si>
  <si>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</si>
  <si>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</si>
  <si>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</si>
  <si>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</si>
  <si>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</si>
  <si>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</si>
  <si>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</si>
  <si>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</si>
  <si>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</si>
  <si>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</si>
  <si>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</si>
  <si>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</si>
  <si>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</si>
  <si>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</si>
  <si>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</si>
  <si>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</si>
  <si>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</si>
  <si>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</si>
  <si>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</si>
  <si>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</si>
  <si>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</si>
  <si>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</si>
  <si>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</si>
  <si>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</si>
  <si>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</si>
  <si>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</si>
  <si>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</si>
  <si>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</si>
  <si>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</si>
  <si>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</si>
  <si>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</si>
  <si>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</si>
  <si>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</si>
  <si>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</si>
  <si>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</si>
  <si>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</si>
  <si>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</si>
  <si>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</si>
  <si>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</si>
  <si>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</si>
  <si>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</si>
  <si>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</si>
  <si>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</si>
  <si>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</si>
  <si>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</si>
  <si>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</si>
  <si>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</si>
  <si>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</si>
  <si>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</si>
  <si>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</si>
  <si>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</si>
  <si>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</si>
  <si>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</si>
  <si>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</si>
  <si>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</si>
  <si>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</si>
  <si>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</si>
  <si>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</si>
  <si>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</si>
  <si>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</si>
  <si>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</si>
  <si>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</si>
  <si>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</si>
  <si>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</si>
  <si>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</si>
  <si>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</si>
  <si>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</si>
  <si>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</si>
  <si>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</si>
  <si>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</si>
  <si>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</si>
  <si>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</si>
  <si>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</si>
  <si>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</si>
  <si>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</si>
  <si>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</si>
  <si>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</si>
  <si>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</si>
  <si>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</si>
  <si>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</si>
  <si>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</si>
  <si>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</si>
  <si>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</si>
  <si>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</si>
  <si>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</si>
  <si>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</si>
  <si>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</si>
  <si>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</si>
  <si>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</si>
  <si>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</si>
  <si>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</si>
  <si>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</si>
  <si>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</si>
  <si>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</si>
  <si>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</si>
  <si>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</si>
  <si>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</si>
  <si>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</si>
  <si>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</si>
  <si>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</si>
  <si>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</si>
  <si>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</si>
  <si>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</si>
  <si>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</si>
  <si>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</si>
  <si>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</si>
  <si>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</si>
  <si>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</si>
  <si>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</si>
  <si>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</si>
  <si>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</si>
  <si>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</si>
  <si>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</si>
  <si>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</si>
  <si>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</si>
  <si>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</si>
  <si>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</si>
  <si>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</si>
  <si>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</si>
  <si>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</si>
  <si>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</si>
  <si>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</si>
  <si>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</si>
  <si>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</si>
  <si>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</si>
  <si>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</si>
  <si>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</si>
  <si>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</si>
  <si>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</si>
  <si>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</si>
  <si>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</si>
  <si>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</si>
  <si>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</si>
  <si>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</si>
  <si>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</si>
  <si>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</si>
  <si>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</si>
  <si>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</si>
  <si>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</si>
  <si>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</si>
  <si>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</si>
  <si>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</si>
  <si>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</si>
  <si>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</si>
  <si>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</si>
  <si>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</si>
  <si>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</si>
  <si>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</si>
  <si>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</si>
  <si>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</si>
  <si>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</si>
  <si>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</si>
  <si>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</si>
  <si>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</si>
  <si>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</si>
  <si>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</si>
  <si>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</si>
  <si>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</si>
  <si>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</si>
  <si>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</si>
  <si>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</si>
  <si>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</si>
  <si>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</si>
  <si>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</si>
  <si>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</si>
  <si>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</si>
  <si>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</si>
  <si>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</si>
  <si>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</si>
  <si>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</si>
  <si>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</si>
  <si>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</si>
  <si>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</si>
  <si>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</si>
  <si>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</si>
  <si>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</si>
  <si>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</si>
  <si>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</si>
  <si>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</si>
  <si>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</si>
  <si>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</si>
  <si>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</si>
  <si>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</si>
  <si>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</si>
  <si>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</si>
  <si>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</si>
  <si>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</si>
  <si>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</si>
  <si>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</si>
  <si>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</si>
  <si>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</si>
  <si>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</si>
  <si>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</si>
  <si>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</si>
  <si>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</si>
  <si>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</si>
  <si>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</si>
  <si>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</si>
  <si>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</si>
  <si>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</si>
  <si>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</si>
  <si>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</si>
  <si>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</si>
  <si>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</si>
  <si>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</si>
  <si>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</si>
  <si>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</si>
  <si>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</si>
  <si>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</si>
  <si>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</si>
  <si>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</si>
  <si>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</si>
  <si>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</si>
  <si>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</si>
  <si>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</si>
  <si>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</si>
  <si>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</si>
  <si>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</si>
  <si>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</si>
  <si>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</si>
  <si>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</si>
  <si>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</si>
  <si>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</si>
  <si>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</si>
  <si>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</si>
  <si>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</si>
  <si>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</si>
  <si>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</si>
  <si>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</si>
  <si>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</si>
  <si>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</si>
  <si>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</si>
  <si>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</si>
  <si>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</si>
  <si>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</si>
  <si>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</si>
  <si>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</si>
  <si>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</si>
  <si>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</si>
  <si>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</si>
  <si>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</si>
  <si>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</si>
  <si>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</si>
  <si>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</si>
  <si>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</si>
  <si>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</si>
  <si>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</si>
  <si>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</si>
  <si>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</si>
  <si>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</si>
  <si>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</si>
  <si>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</si>
  <si>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</si>
  <si>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</si>
  <si>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</si>
  <si>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</si>
  <si>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</si>
  <si>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</si>
  <si>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</si>
  <si>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</si>
  <si>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</si>
  <si>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</si>
  <si>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</si>
  <si>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</si>
  <si>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</si>
  <si>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</si>
  <si>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</si>
  <si>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</si>
  <si>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</si>
  <si>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</si>
  <si>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</si>
  <si>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</si>
  <si>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</si>
  <si>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</si>
  <si>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</si>
  <si>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</si>
  <si>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</si>
  <si>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</si>
  <si>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</si>
  <si>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</si>
  <si>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</si>
  <si>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</si>
  <si>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</si>
  <si>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</si>
  <si>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</si>
  <si>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</si>
  <si>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</si>
  <si>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</si>
  <si>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</si>
  <si>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</si>
  <si>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</si>
  <si>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</si>
  <si>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</si>
  <si>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</si>
  <si>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</si>
  <si>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</si>
  <si>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</si>
  <si>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</si>
  <si>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</si>
  <si>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</si>
  <si>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</si>
  <si>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</si>
  <si>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</si>
  <si>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</si>
  <si>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</si>
  <si>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</si>
  <si>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</si>
  <si>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</si>
  <si>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</si>
  <si>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</si>
  <si>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</si>
  <si>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</si>
  <si>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</si>
  <si>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</si>
  <si>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</si>
  <si>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</si>
  <si>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</si>
  <si>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</si>
  <si>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</si>
  <si>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</si>
  <si>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</si>
  <si>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</si>
  <si>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</si>
  <si>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</si>
  <si>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</si>
  <si>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</si>
  <si>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</si>
  <si>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</si>
  <si>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</si>
  <si>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</si>
  <si>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</si>
  <si>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</si>
  <si>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</si>
  <si>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</si>
  <si>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</si>
  <si>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</si>
  <si>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</si>
  <si>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</si>
  <si>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</si>
  <si>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</si>
  <si>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</si>
  <si>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</si>
  <si>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</si>
  <si>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</si>
  <si>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</si>
  <si>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</si>
  <si>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</si>
  <si>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</si>
  <si>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</si>
  <si>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</si>
  <si>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</si>
  <si>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</si>
  <si>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</si>
  <si>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</si>
  <si>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</si>
  <si>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</si>
  <si>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</si>
  <si>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</si>
  <si>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</si>
  <si>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</si>
  <si>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</si>
  <si>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</si>
  <si>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</si>
  <si>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</si>
  <si>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</si>
  <si>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</si>
  <si>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</si>
  <si>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</si>
  <si>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</si>
  <si>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</si>
  <si>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</si>
  <si>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</si>
  <si>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</si>
  <si>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</si>
  <si>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</si>
  <si>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</si>
  <si>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</si>
  <si>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</si>
  <si>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</si>
  <si>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</si>
  <si>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</si>
  <si>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</si>
  <si>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</si>
  <si>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</si>
  <si>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</si>
  <si>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</si>
  <si>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</si>
  <si>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</si>
  <si>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</si>
  <si>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</si>
  <si>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</si>
  <si>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</si>
  <si>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</si>
  <si>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</si>
  <si>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</si>
  <si>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</si>
  <si>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</si>
  <si>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</si>
  <si>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</si>
  <si>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</si>
  <si>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</si>
  <si>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</si>
  <si>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</si>
  <si>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</si>
  <si>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</si>
  <si>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</si>
  <si>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</si>
  <si>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</si>
  <si>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</si>
  <si>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</si>
  <si>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</si>
  <si>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</si>
  <si>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</si>
  <si>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</si>
  <si>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</si>
  <si>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</si>
  <si>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</si>
  <si>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</si>
  <si>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</si>
  <si>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</si>
  <si>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</si>
  <si>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</si>
  <si>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</si>
  <si>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</si>
  <si>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</si>
  <si>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</si>
  <si>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</si>
  <si>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</si>
  <si>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</si>
  <si>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</si>
  <si>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</si>
  <si>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</si>
  <si>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</si>
  <si>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</si>
  <si>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</si>
  <si>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</si>
  <si>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</si>
  <si>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</si>
  <si>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</si>
  <si>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</si>
  <si>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</si>
  <si>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</si>
  <si>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</si>
  <si>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</si>
  <si>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</si>
  <si>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</si>
  <si>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</si>
  <si>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</si>
  <si>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</si>
  <si>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</si>
  <si>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</si>
  <si>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</si>
  <si>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</si>
  <si>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</si>
  <si>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</si>
  <si>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</si>
  <si>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</si>
  <si>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</si>
  <si>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</si>
  <si>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</si>
  <si>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</si>
  <si>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</si>
  <si>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</si>
  <si>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</si>
  <si>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</si>
  <si>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</si>
  <si>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</si>
  <si>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</si>
  <si>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</si>
  <si>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</si>
  <si>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</si>
  <si>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</si>
  <si>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</si>
  <si>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</si>
  <si>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</si>
  <si>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</si>
  <si>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</si>
  <si>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</si>
  <si>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</si>
  <si>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</si>
  <si>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</si>
  <si>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</si>
  <si>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</si>
  <si>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</si>
  <si>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</si>
  <si>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</si>
  <si>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</si>
  <si>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</si>
  <si>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</si>
  <si>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</si>
  <si>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</si>
  <si>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</si>
  <si>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</si>
  <si>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</si>
  <si>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</si>
  <si>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</si>
  <si>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</si>
  <si>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</si>
  <si>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</si>
  <si>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</si>
  <si>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</si>
  <si>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</si>
  <si>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</si>
  <si>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</si>
  <si>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</si>
  <si>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</si>
  <si>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</si>
  <si>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</si>
  <si>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</si>
  <si>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</si>
  <si>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</si>
  <si>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</si>
  <si>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</si>
  <si>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</si>
  <si>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</si>
  <si>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</si>
  <si>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</si>
  <si>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</si>
  <si>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</si>
  <si>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</si>
  <si>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</si>
  <si>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</si>
  <si>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</si>
  <si>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</si>
  <si>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</si>
  <si>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</si>
  <si>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</si>
  <si>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</si>
  <si>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</si>
  <si>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</si>
  <si>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</si>
  <si>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</si>
  <si>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</si>
  <si>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</si>
  <si>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</si>
  <si>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</si>
  <si>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</si>
  <si>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</si>
  <si>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</si>
  <si>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</si>
  <si>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</si>
  <si>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</si>
  <si>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</si>
  <si>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</si>
  <si>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</si>
  <si>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</si>
  <si>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</si>
  <si>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</si>
  <si>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</si>
  <si>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</si>
  <si>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</si>
  <si>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</si>
  <si>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</si>
  <si>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</si>
  <si>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</si>
  <si>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</si>
  <si>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</si>
  <si>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</si>
  <si>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</si>
  <si>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</si>
  <si>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</si>
  <si>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</si>
  <si>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</si>
  <si>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</si>
  <si>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</si>
  <si>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</si>
  <si>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</si>
  <si>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</si>
  <si>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</si>
  <si>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</si>
  <si>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</si>
  <si>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</si>
  <si>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</si>
  <si>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</si>
  <si>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</si>
  <si>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</si>
  <si>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</si>
  <si>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</si>
  <si>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</si>
  <si>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</si>
  <si>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</si>
  <si>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</si>
  <si>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</si>
  <si>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</si>
  <si>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</si>
  <si>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</si>
  <si>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</si>
  <si>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</si>
  <si>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</si>
  <si>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</si>
  <si>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</si>
  <si>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</si>
  <si>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</si>
  <si>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</si>
  <si>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</si>
  <si>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</si>
  <si>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</si>
  <si>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</si>
  <si>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</si>
  <si>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</si>
  <si>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</si>
  <si>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</si>
  <si>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</si>
  <si>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</si>
  <si>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</si>
  <si>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</si>
  <si>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</si>
  <si>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</si>
  <si>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</si>
  <si>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</si>
  <si>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</si>
  <si>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</si>
  <si>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</si>
  <si>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</si>
  <si>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</si>
  <si>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</si>
  <si>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</si>
  <si>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</si>
  <si>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</si>
  <si>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</si>
  <si>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</si>
  <si>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</si>
  <si>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</si>
  <si>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</si>
  <si>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</si>
  <si>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</si>
  <si>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</si>
  <si>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</si>
  <si>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</si>
  <si>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</si>
  <si>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</si>
  <si>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</si>
  <si>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</si>
  <si>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</si>
  <si>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</si>
  <si>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</si>
  <si>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</si>
  <si>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</si>
  <si>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</si>
  <si>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</si>
  <si>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</si>
  <si>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</si>
  <si>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</si>
  <si>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</si>
  <si>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</si>
  <si>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</si>
  <si>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</si>
  <si>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</si>
  <si>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</si>
  <si>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</si>
  <si>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</si>
  <si>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</si>
  <si>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</si>
  <si>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</si>
  <si>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</si>
  <si>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</si>
  <si>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</si>
  <si>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</si>
  <si>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</si>
  <si>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</si>
  <si>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</si>
  <si>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</si>
  <si>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</si>
  <si>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</si>
  <si>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</si>
  <si>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</si>
  <si>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</si>
  <si>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</si>
  <si>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</si>
  <si>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</si>
  <si>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</si>
  <si>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</si>
  <si>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</si>
  <si>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</si>
  <si>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</si>
  <si>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</si>
  <si>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</si>
  <si>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</si>
  <si>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</si>
  <si>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</si>
  <si>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</si>
  <si>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</si>
  <si>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</si>
  <si>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</si>
  <si>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</si>
  <si>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</si>
  <si>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</si>
  <si>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</si>
  <si>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</si>
  <si>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</si>
  <si>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</si>
  <si>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</si>
  <si>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</si>
  <si>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</si>
  <si>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</si>
  <si>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</si>
  <si>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</si>
  <si>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</si>
  <si>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</si>
  <si>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</si>
  <si>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</si>
  <si>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</si>
  <si>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</si>
  <si>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</si>
  <si>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</si>
  <si>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</si>
  <si>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</si>
  <si>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</si>
  <si>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</si>
  <si>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</si>
  <si>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</si>
  <si>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</si>
  <si>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</si>
  <si>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</si>
  <si>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</si>
  <si>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</si>
  <si>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</si>
  <si>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</si>
  <si>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</si>
  <si>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</si>
  <si>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</si>
  <si>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</si>
  <si>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</si>
  <si>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</si>
  <si>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</si>
  <si>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</si>
  <si>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</si>
  <si>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</si>
  <si>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</si>
  <si>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</si>
  <si>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</si>
  <si>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</si>
  <si>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</si>
  <si>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</si>
  <si>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</si>
  <si>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</si>
  <si>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</si>
  <si>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</si>
  <si>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</si>
  <si>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</si>
  <si>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</si>
  <si>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</si>
  <si>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</si>
  <si>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</si>
  <si>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</si>
  <si>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</si>
  <si>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</si>
  <si>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</si>
  <si>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</si>
  <si>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</si>
  <si>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</si>
  <si>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</si>
  <si>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</si>
  <si>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</si>
  <si>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</si>
  <si>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</si>
  <si>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</si>
  <si>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</si>
  <si>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</si>
  <si>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</si>
  <si>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</si>
  <si>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</si>
  <si>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</si>
  <si>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</si>
  <si>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</si>
  <si>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</si>
  <si>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</si>
  <si>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</si>
  <si>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</si>
  <si>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</si>
  <si>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</si>
  <si>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</si>
  <si>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</si>
  <si>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</si>
  <si>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</si>
  <si>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</si>
  <si>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</si>
  <si>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</si>
  <si>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</si>
  <si>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</si>
  <si>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</si>
  <si>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</si>
  <si>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</si>
  <si>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</si>
  <si>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</si>
  <si>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</si>
  <si>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</si>
  <si>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</si>
  <si>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</si>
  <si>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</si>
  <si>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</si>
  <si>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</si>
  <si>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</si>
  <si>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</si>
  <si>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</si>
  <si>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</si>
  <si>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</si>
  <si>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</si>
  <si>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</si>
  <si>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</si>
  <si>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</si>
  <si>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</si>
  <si>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</si>
  <si>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</si>
  <si>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</si>
  <si>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</si>
  <si>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</si>
  <si>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</si>
  <si>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</si>
  <si>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</si>
  <si>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</si>
  <si>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</si>
  <si>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</si>
  <si>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</si>
  <si>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</si>
  <si>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</si>
  <si>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</si>
  <si>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</si>
  <si>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</si>
  <si>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</si>
  <si>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</si>
  <si>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</si>
  <si>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</si>
  <si>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</si>
  <si>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</si>
  <si>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</si>
  <si>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</si>
  <si>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</si>
  <si>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</si>
  <si>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</si>
  <si>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</si>
  <si>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</si>
  <si>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</si>
  <si>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</si>
  <si>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</si>
  <si>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</si>
  <si>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</si>
  <si>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</si>
  <si>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</si>
  <si>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</si>
  <si>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</si>
  <si>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</si>
  <si>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</si>
  <si>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</si>
  <si>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</si>
  <si>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</si>
  <si>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</si>
  <si>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</si>
  <si>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</si>
  <si>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</si>
  <si>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</si>
  <si>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</si>
  <si>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</si>
  <si>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</si>
  <si>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</si>
  <si>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</si>
  <si>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</si>
  <si>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</si>
  <si>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</si>
  <si>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</si>
  <si>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</si>
  <si>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</si>
  <si>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</si>
  <si>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</si>
  <si>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</si>
  <si>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</si>
  <si>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</si>
  <si>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</si>
  <si>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</si>
  <si>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</si>
  <si>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</si>
  <si>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</si>
  <si>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</si>
  <si>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</si>
  <si>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</si>
  <si>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</si>
  <si>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</si>
  <si>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</si>
  <si>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</si>
  <si>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</si>
  <si>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</si>
  <si>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</si>
  <si>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</si>
  <si>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</si>
  <si>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</si>
  <si>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</si>
  <si>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</si>
  <si>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</si>
  <si>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</si>
  <si>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</si>
  <si>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</si>
  <si>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</si>
  <si>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</si>
  <si>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</si>
  <si>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</si>
  <si>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</si>
  <si>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</si>
  <si>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</si>
  <si>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</si>
  <si>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</si>
  <si>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</si>
  <si>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</si>
  <si>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</si>
  <si>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</si>
  <si>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</si>
  <si>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</si>
  <si>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</si>
  <si>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</si>
  <si>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</si>
  <si>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</si>
  <si>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</si>
  <si>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</si>
  <si>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</si>
  <si>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</si>
  <si>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</si>
  <si>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</si>
  <si>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</si>
  <si>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</si>
  <si>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</si>
  <si>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</si>
  <si>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</si>
  <si>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</si>
  <si>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</si>
  <si>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</si>
  <si>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</si>
  <si>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</si>
  <si>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</si>
  <si>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</si>
  <si>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</si>
  <si>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</si>
  <si>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</si>
  <si>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</si>
  <si>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</si>
  <si>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</si>
  <si>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</si>
  <si>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</si>
  <si>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</si>
  <si>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</si>
  <si>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</si>
  <si>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</si>
  <si>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</si>
  <si>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</si>
  <si>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</si>
  <si>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</si>
  <si>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</si>
  <si>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</si>
  <si>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</si>
  <si>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</si>
  <si>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</si>
  <si>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</si>
  <si>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</si>
  <si>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</si>
  <si>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</si>
  <si>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</si>
  <si>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</si>
  <si>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</si>
  <si>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</si>
  <si>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</si>
  <si>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</si>
  <si>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</si>
  <si>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</si>
  <si>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</si>
  <si>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</si>
  <si>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</si>
  <si>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</si>
  <si>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</si>
  <si>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</si>
  <si>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</si>
  <si>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</si>
  <si>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</si>
  <si>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</si>
  <si>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</si>
  <si>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</si>
  <si>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</si>
  <si>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</si>
  <si>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</si>
  <si>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</si>
  <si>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</si>
  <si>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</si>
  <si>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</si>
  <si>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</si>
  <si>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</si>
  <si>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</si>
  <si>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</si>
  <si>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</si>
  <si>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</si>
  <si>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</si>
  <si>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</si>
  <si>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</si>
  <si>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</si>
  <si>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</si>
  <si>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</si>
  <si>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</si>
  <si>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</si>
  <si>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</si>
  <si>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</si>
  <si>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</si>
  <si>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</si>
  <si>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</si>
  <si>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</si>
  <si>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</si>
  <si>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</si>
  <si>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</si>
  <si>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</si>
  <si>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</si>
  <si>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</si>
  <si>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</si>
  <si>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</si>
  <si>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</si>
  <si>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</si>
  <si>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</si>
  <si>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</si>
  <si>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</si>
  <si>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</si>
  <si>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</si>
  <si>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</si>
  <si>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</si>
  <si>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</si>
  <si>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</si>
  <si>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</si>
  <si>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</si>
  <si>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</si>
  <si>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</si>
  <si>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</si>
  <si>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</si>
  <si>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</si>
  <si>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</si>
  <si>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</si>
  <si>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</si>
  <si>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</si>
  <si>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</si>
  <si>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</si>
  <si>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</si>
  <si>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</si>
  <si>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</si>
  <si>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</si>
  <si>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</si>
  <si>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</si>
  <si>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</si>
  <si>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</si>
  <si>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</si>
  <si>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</si>
  <si>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</si>
  <si>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</si>
  <si>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</si>
  <si>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</si>
  <si>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</si>
  <si>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</si>
  <si>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</si>
  <si>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</si>
  <si>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</si>
  <si>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</si>
  <si>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</si>
  <si>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</si>
  <si>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</si>
  <si>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</si>
  <si>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</si>
  <si>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</si>
  <si>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</si>
  <si>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</si>
  <si>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</si>
  <si>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</si>
  <si>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</si>
  <si>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</si>
  <si>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</si>
  <si>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</si>
  <si>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</si>
  <si>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</si>
  <si>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</si>
  <si>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</si>
  <si>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</si>
  <si>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</si>
  <si>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</si>
  <si>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</si>
  <si>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</si>
  <si>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</si>
  <si>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</si>
  <si>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</si>
  <si>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</si>
  <si>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</si>
  <si>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</si>
  <si>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</si>
  <si>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</si>
  <si>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</si>
  <si>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</si>
  <si>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</si>
  <si>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</si>
  <si>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</si>
  <si>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</si>
  <si>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</si>
  <si>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</si>
  <si>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</si>
  <si>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</si>
  <si>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</si>
  <si>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</si>
  <si>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</si>
  <si>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</si>
  <si>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</si>
  <si>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</si>
  <si>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</si>
  <si>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</si>
  <si>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</si>
  <si>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</si>
  <si>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</si>
  <si>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</si>
  <si>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</si>
  <si>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</si>
  <si>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</si>
  <si>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</si>
  <si>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</si>
  <si>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</si>
  <si>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</si>
  <si>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</si>
  <si>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</si>
  <si>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</si>
  <si>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</si>
  <si>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</si>
  <si>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</si>
  <si>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</si>
  <si>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</si>
  <si>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</si>
  <si>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</si>
  <si>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</si>
  <si>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</si>
  <si>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</si>
  <si>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</si>
  <si>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</si>
  <si>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</si>
  <si>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</si>
  <si>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</si>
  <si>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</si>
  <si>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</si>
  <si>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</si>
  <si>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</si>
  <si>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</si>
  <si>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</si>
  <si>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</si>
  <si>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</si>
  <si>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</si>
  <si>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</si>
  <si>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</si>
  <si>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</si>
  <si>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</si>
  <si>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</si>
  <si>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</si>
  <si>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</si>
  <si>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</si>
  <si>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</si>
  <si>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</si>
  <si>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</si>
  <si>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</si>
  <si>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</si>
  <si>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</si>
  <si>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</si>
  <si>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</si>
  <si>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</si>
  <si>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</si>
  <si>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</si>
  <si>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</si>
  <si>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</si>
  <si>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</si>
  <si>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</si>
  <si>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</si>
  <si>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</si>
  <si>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</si>
  <si>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</si>
  <si>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</si>
  <si>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</si>
  <si>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</si>
  <si>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</si>
  <si>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</si>
  <si>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</si>
  <si>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</si>
  <si>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</si>
  <si>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</si>
  <si>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</si>
  <si>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</si>
  <si>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</si>
  <si>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</si>
  <si>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</si>
  <si>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</si>
  <si>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</si>
  <si>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</si>
  <si>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</si>
  <si>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</si>
  <si>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</si>
  <si>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</si>
  <si>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</si>
  <si>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</si>
  <si>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</si>
  <si>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</si>
  <si>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</si>
  <si>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</si>
  <si>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</si>
  <si>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</si>
  <si>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</si>
  <si>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</si>
  <si>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</si>
  <si>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</si>
  <si>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</si>
  <si>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</si>
  <si>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</si>
  <si>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</si>
  <si>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</si>
  <si>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</si>
  <si>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</si>
  <si>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</si>
  <si>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</si>
  <si>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</si>
  <si>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</si>
  <si>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</si>
  <si>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</si>
  <si>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</si>
  <si>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</si>
  <si>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</si>
  <si>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</si>
  <si>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</si>
  <si>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</si>
  <si>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</si>
  <si>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</si>
  <si>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</si>
  <si>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</si>
  <si>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</si>
  <si>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</si>
  <si>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</si>
  <si>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</si>
  <si>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</si>
  <si>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</si>
  <si>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</si>
  <si>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</si>
  <si>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</si>
  <si>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</si>
  <si>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</si>
  <si>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</si>
  <si>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</si>
  <si>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</si>
  <si>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</si>
  <si>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</si>
  <si>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</si>
  <si>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</si>
  <si>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</si>
  <si>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</si>
  <si>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</si>
  <si>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</si>
  <si>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</si>
  <si>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</si>
  <si>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</si>
  <si>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</si>
  <si>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</si>
  <si>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</si>
  <si>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</si>
  <si>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</si>
  <si>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</si>
  <si>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</si>
  <si>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</si>
  <si>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</si>
  <si>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</si>
  <si>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</si>
  <si>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</si>
  <si>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</si>
  <si>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</si>
  <si>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</si>
  <si>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</si>
  <si>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</si>
  <si>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</si>
  <si>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</si>
  <si>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</si>
  <si>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</si>
  <si>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</si>
  <si>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</si>
  <si>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</si>
  <si>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</si>
  <si>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</si>
  <si>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</si>
  <si>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</si>
  <si>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</si>
  <si>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</si>
  <si>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</si>
  <si>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</si>
  <si>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</si>
  <si>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</si>
  <si>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</si>
  <si>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</si>
  <si>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</si>
  <si>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</si>
  <si>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</si>
  <si>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</si>
  <si>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</si>
  <si>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</si>
  <si>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</si>
  <si>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</si>
  <si>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</si>
  <si>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</si>
  <si>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</si>
  <si>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</si>
  <si>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</si>
  <si>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</si>
  <si>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</si>
  <si>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</si>
  <si>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</si>
  <si>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</si>
  <si>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</si>
  <si>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</si>
  <si>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</si>
  <si>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</si>
  <si>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</si>
  <si>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</si>
  <si>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</si>
  <si>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</si>
  <si>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</si>
  <si>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</si>
  <si>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</si>
  <si>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</si>
  <si>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</si>
  <si>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</si>
  <si>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</si>
  <si>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</si>
  <si>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</si>
  <si>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</si>
  <si>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</si>
  <si>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</si>
  <si>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</si>
  <si>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</si>
  <si>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</si>
  <si>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</si>
  <si>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</si>
  <si>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</si>
  <si>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</si>
  <si>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</si>
  <si>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</si>
  <si>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</si>
  <si>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</si>
  <si>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</si>
  <si>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</si>
  <si>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</si>
  <si>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</si>
  <si>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</si>
  <si>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</si>
  <si>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</si>
  <si>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</si>
  <si>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</si>
  <si>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</si>
  <si>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</si>
  <si>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</si>
  <si>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</si>
  <si>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</si>
  <si>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</si>
  <si>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</si>
  <si>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</si>
  <si>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</si>
  <si>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</si>
  <si>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</si>
  <si>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</si>
  <si>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</si>
  <si>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</si>
  <si>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</si>
  <si>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</si>
  <si>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</si>
  <si>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</si>
  <si>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</si>
  <si>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</si>
  <si>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</si>
  <si>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</si>
  <si>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</si>
  <si>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</si>
  <si>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</si>
  <si>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</si>
  <si>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</si>
  <si>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</si>
  <si>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</si>
  <si>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</si>
  <si>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</si>
  <si>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</si>
  <si>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</si>
  <si>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</si>
  <si>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</si>
  <si>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</si>
  <si>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</si>
  <si>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</si>
  <si>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</si>
  <si>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</si>
  <si>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</si>
  <si>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</si>
  <si>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</si>
  <si>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</si>
  <si>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</si>
  <si>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</si>
  <si>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</si>
  <si>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</si>
  <si>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</si>
  <si>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</si>
  <si>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</si>
  <si>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</si>
  <si>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</si>
  <si>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</si>
  <si>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</si>
  <si>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</si>
  <si>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</si>
  <si>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</si>
  <si>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</si>
  <si>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</si>
  <si>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</si>
  <si>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</si>
  <si>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</si>
  <si>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</si>
  <si>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</si>
  <si>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</si>
  <si>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</si>
  <si>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</si>
  <si>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</si>
  <si>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</si>
  <si>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</si>
  <si>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</si>
  <si>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</si>
  <si>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</si>
  <si>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</si>
  <si>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</si>
  <si>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</si>
  <si>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</si>
  <si>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</si>
  <si>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</si>
  <si>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</si>
  <si>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</si>
  <si>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</si>
  <si>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</si>
  <si>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</si>
  <si>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</si>
  <si>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</si>
  <si>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</si>
  <si>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</si>
  <si>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</si>
  <si>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</si>
  <si>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</si>
  <si>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</si>
  <si>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</si>
  <si>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</si>
  <si>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</si>
  <si>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</si>
  <si>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</si>
  <si>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</si>
  <si>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</si>
  <si>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</si>
  <si>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</si>
  <si>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</si>
  <si>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</si>
  <si>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</si>
  <si>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</si>
  <si>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</si>
  <si>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</si>
  <si>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</si>
  <si>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</si>
  <si>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</si>
  <si>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</si>
  <si>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</si>
  <si>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</si>
  <si>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</si>
  <si>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</si>
  <si>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</si>
  <si>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</si>
  <si>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</si>
  <si>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</si>
  <si>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</si>
  <si>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</si>
  <si>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</si>
  <si>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</si>
  <si>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</si>
  <si>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</si>
  <si>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</si>
  <si>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</si>
  <si>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</si>
  <si>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</si>
  <si>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</si>
  <si>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</si>
  <si>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</si>
  <si>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</si>
  <si>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</si>
  <si>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</si>
  <si>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</si>
  <si>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</si>
  <si>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</si>
  <si>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</si>
  <si>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</si>
  <si>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</si>
  <si>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</si>
  <si>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</si>
  <si>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</si>
  <si>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</si>
  <si>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</si>
  <si>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</si>
  <si>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</si>
  <si>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</si>
  <si>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</si>
  <si>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</si>
  <si>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</si>
  <si>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</si>
  <si>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</si>
  <si>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</si>
  <si>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</si>
  <si>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</si>
  <si>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</si>
  <si>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</si>
  <si>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</si>
  <si>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</si>
  <si>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</si>
  <si>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</si>
  <si>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</si>
  <si>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</si>
  <si>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</si>
  <si>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</si>
  <si>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</si>
  <si>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</si>
  <si>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</si>
  <si>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</si>
  <si>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</si>
  <si>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</si>
  <si>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</si>
  <si>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</si>
  <si>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</si>
  <si>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</si>
  <si>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</si>
  <si>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</si>
  <si>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</si>
  <si>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</si>
  <si>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</si>
  <si>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</si>
  <si>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</si>
  <si>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</si>
  <si>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</si>
  <si>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</si>
  <si>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</si>
  <si>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</si>
  <si>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</si>
  <si>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</si>
  <si>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</si>
  <si>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</si>
  <si>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</si>
  <si>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</si>
  <si>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</si>
  <si>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</si>
  <si>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</si>
  <si>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</si>
  <si>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</si>
  <si>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</si>
  <si>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</si>
  <si>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</si>
  <si>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</si>
  <si>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</si>
  <si>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</si>
  <si>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</si>
  <si>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</si>
  <si>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</si>
  <si>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</si>
  <si>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</si>
  <si>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</si>
  <si>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</si>
  <si>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</si>
  <si>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</si>
  <si>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</si>
  <si>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</si>
  <si>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</si>
  <si>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</si>
  <si>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</si>
  <si>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</si>
  <si>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</si>
  <si>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</si>
  <si>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</si>
  <si>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</si>
  <si>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</si>
  <si>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</si>
  <si>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</si>
  <si>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</si>
  <si>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</si>
  <si>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</si>
  <si>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</si>
  <si>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</si>
  <si>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</si>
  <si>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</si>
  <si>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</si>
  <si>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</si>
  <si>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</si>
  <si>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</si>
  <si>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</si>
  <si>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</si>
  <si>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</si>
  <si>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</si>
  <si>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</si>
  <si>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</si>
  <si>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</si>
  <si>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</si>
  <si>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</si>
  <si>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</si>
  <si>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</si>
  <si>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</si>
  <si>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</si>
  <si>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</si>
  <si>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</si>
  <si>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</si>
  <si>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</si>
  <si>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</si>
  <si>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</si>
  <si>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</si>
  <si>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</si>
  <si>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</si>
  <si>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</si>
  <si>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</si>
  <si>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</si>
  <si>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</si>
  <si>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</si>
  <si>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</si>
  <si>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</si>
  <si>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</si>
  <si>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</si>
  <si>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</si>
  <si>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</si>
  <si>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</si>
  <si>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</si>
  <si>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</si>
  <si>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</si>
  <si>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</si>
  <si>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</si>
  <si>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</si>
  <si>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</si>
  <si>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</si>
  <si>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</si>
  <si>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</si>
  <si>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</si>
  <si>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</si>
  <si>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</si>
  <si>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</si>
  <si>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</si>
  <si>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</si>
  <si>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</si>
  <si>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</si>
  <si>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</si>
  <si>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</si>
  <si>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</si>
  <si>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</si>
  <si>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</si>
  <si>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</si>
  <si>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</si>
  <si>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</si>
  <si>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</si>
  <si>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</si>
  <si>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</si>
  <si>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</si>
  <si>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</si>
  <si>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</si>
  <si>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</si>
  <si>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</si>
  <si>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</si>
  <si>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</si>
  <si>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</si>
  <si>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</si>
  <si>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</si>
  <si>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</si>
  <si>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</si>
  <si>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</si>
  <si>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</si>
  <si>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</si>
  <si>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</si>
  <si>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</si>
  <si>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</si>
  <si>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</si>
  <si>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</si>
  <si>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</si>
  <si>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</si>
  <si>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</si>
  <si>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</si>
  <si>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</si>
  <si>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</si>
  <si>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</si>
  <si>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</si>
  <si>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</si>
  <si>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</si>
  <si>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</si>
  <si>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</si>
  <si>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</si>
  <si>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</si>
  <si>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</si>
  <si>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</si>
  <si>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</si>
  <si>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</si>
  <si>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</si>
  <si>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</si>
  <si>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</si>
  <si>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</si>
  <si>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</si>
  <si>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</si>
  <si>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</si>
  <si>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</si>
  <si>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</si>
  <si>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</si>
  <si>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</si>
  <si>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</si>
  <si>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</si>
  <si>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</si>
  <si>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</si>
  <si>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</si>
  <si>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</si>
  <si>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</si>
  <si>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</si>
  <si>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</si>
  <si>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</si>
  <si>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</si>
  <si>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</si>
  <si>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</si>
  <si>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</si>
  <si>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</si>
  <si>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</si>
  <si>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</si>
  <si>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</si>
  <si>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</si>
  <si>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</si>
  <si>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</si>
  <si>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</si>
  <si>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</si>
  <si>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</si>
  <si>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</si>
  <si>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</si>
  <si>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</si>
  <si>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</si>
  <si>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</si>
  <si>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</si>
  <si>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</si>
  <si>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</si>
  <si>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</si>
  <si>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</si>
  <si>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</si>
  <si>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</si>
  <si>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</si>
  <si>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</si>
  <si>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</si>
  <si>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</si>
  <si>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</si>
  <si>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</si>
  <si>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</si>
  <si>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</si>
  <si>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</si>
  <si>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</si>
  <si>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</si>
  <si>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</si>
  <si>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</si>
  <si>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</si>
  <si>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</si>
  <si>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</si>
  <si>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</si>
  <si>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</si>
  <si>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</si>
  <si>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</si>
  <si>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</si>
  <si>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</si>
  <si>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</si>
  <si>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</si>
  <si>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</si>
  <si>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</si>
  <si>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</si>
  <si>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</si>
  <si>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</si>
  <si>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</si>
  <si>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</si>
  <si>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</si>
  <si>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</si>
  <si>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</si>
  <si>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</si>
  <si>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</si>
  <si>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</si>
  <si>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</si>
  <si>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</si>
  <si>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</si>
  <si>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</si>
  <si>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</si>
  <si>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</si>
  <si>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</si>
  <si>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</si>
  <si>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</si>
  <si>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</si>
  <si>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</si>
  <si>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</si>
  <si>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</si>
  <si>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</si>
  <si>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</si>
  <si>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</si>
  <si>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</si>
  <si>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</si>
  <si>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</si>
  <si>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</si>
  <si>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</si>
  <si>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</si>
  <si>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</si>
  <si>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</si>
  <si>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</si>
  <si>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</si>
  <si>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</si>
  <si>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</si>
  <si>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</si>
  <si>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</si>
  <si>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</si>
  <si>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</si>
  <si>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</si>
  <si>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</si>
  <si>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</si>
  <si>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</si>
  <si>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</si>
  <si>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</si>
  <si>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</si>
  <si>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</si>
  <si>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</si>
  <si>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</si>
  <si>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</si>
  <si>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</si>
  <si>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</si>
  <si>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</si>
  <si>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</si>
  <si>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</si>
  <si>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</si>
  <si>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</si>
  <si>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</si>
  <si>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</si>
  <si>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</si>
  <si>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</si>
  <si>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</si>
  <si>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</si>
  <si>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</si>
  <si>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</si>
  <si>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</si>
  <si>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</si>
  <si>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</si>
  <si>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</si>
  <si>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</si>
  <si>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</si>
  <si>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</si>
  <si>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</si>
  <si>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</si>
  <si>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</si>
  <si>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</si>
  <si>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</si>
  <si>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</si>
  <si>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</si>
  <si>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</si>
  <si>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</si>
  <si>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</si>
  <si>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</si>
  <si>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</si>
  <si>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</si>
  <si>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</si>
  <si>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</si>
  <si>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</si>
  <si>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</si>
  <si>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</si>
  <si>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</si>
  <si>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</si>
  <si>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</si>
  <si>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</si>
  <si>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</si>
  <si>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</si>
  <si>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</si>
  <si>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</si>
  <si>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</si>
  <si>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</si>
  <si>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</si>
  <si>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</si>
  <si>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</si>
  <si>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</si>
  <si>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</si>
  <si>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</si>
  <si>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</si>
  <si>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</si>
  <si>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</si>
  <si>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</si>
  <si>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</si>
  <si>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</si>
  <si>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</si>
  <si>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</si>
  <si>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</si>
  <si>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</si>
  <si>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</si>
  <si>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</si>
  <si>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</si>
  <si>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</si>
  <si>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</si>
  <si>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</si>
  <si>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</si>
  <si>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</si>
  <si>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</si>
  <si>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</si>
  <si>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</si>
  <si>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</si>
  <si>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</si>
  <si>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</si>
  <si>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</si>
  <si>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</si>
  <si>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</si>
  <si>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</si>
  <si>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</si>
  <si>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</si>
  <si>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</si>
  <si>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</si>
  <si>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</si>
  <si>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</si>
  <si>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</si>
  <si>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</si>
  <si>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</si>
  <si>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</si>
  <si>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</si>
  <si>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</si>
  <si>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</si>
  <si>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</si>
  <si>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</si>
  <si>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</si>
  <si>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</si>
  <si>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</si>
  <si>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</si>
  <si>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</si>
  <si>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</si>
  <si>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</si>
  <si>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</si>
  <si>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</si>
  <si>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</si>
  <si>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</si>
  <si>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</si>
  <si>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</si>
  <si>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</si>
  <si>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</si>
  <si>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</si>
  <si>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</si>
  <si>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</si>
  <si>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</si>
  <si>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</si>
  <si>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</si>
  <si>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</si>
  <si>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</si>
  <si>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</si>
  <si>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</si>
  <si>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</si>
  <si>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</si>
  <si>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</si>
  <si>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</si>
  <si>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</si>
  <si>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</si>
  <si>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</si>
  <si>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</si>
  <si>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</si>
  <si>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</si>
  <si>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</si>
  <si>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</si>
  <si>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</si>
  <si>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</si>
  <si>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</si>
  <si>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</si>
  <si>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</si>
  <si>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</si>
  <si>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</si>
  <si>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</si>
  <si>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</si>
  <si>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</si>
  <si>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</si>
  <si>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</si>
  <si>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</si>
  <si>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</si>
  <si>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</si>
  <si>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</si>
  <si>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</si>
  <si>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</si>
  <si>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</si>
  <si>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</si>
  <si>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</si>
  <si>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</si>
  <si>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</si>
  <si>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</si>
  <si>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</si>
  <si>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</si>
  <si>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</si>
  <si>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</si>
  <si>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</si>
  <si>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</si>
  <si>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</si>
  <si>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</si>
  <si>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</si>
  <si>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</si>
  <si>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</si>
  <si>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</si>
  <si>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</si>
  <si>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</si>
  <si>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</si>
  <si>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</si>
  <si>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</si>
  <si>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</si>
  <si>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</si>
  <si>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</si>
  <si>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</si>
  <si>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</si>
  <si>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</si>
  <si>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</si>
  <si>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</si>
  <si>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</si>
  <si>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</si>
  <si>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</si>
  <si>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</si>
  <si>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</si>
  <si>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</si>
  <si>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</si>
  <si>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</si>
  <si>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</si>
  <si>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</si>
  <si>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</si>
  <si>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</si>
  <si>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</si>
  <si>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</si>
  <si>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</si>
  <si>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</si>
  <si>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</si>
  <si>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</si>
  <si>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</si>
  <si>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</si>
  <si>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</si>
  <si>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</si>
  <si>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</si>
  <si>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</si>
  <si>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</si>
  <si>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</si>
  <si>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</si>
  <si>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</si>
  <si>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</si>
  <si>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</si>
  <si>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</si>
  <si>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</si>
  <si>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</si>
  <si>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</si>
  <si>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</si>
  <si>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</si>
  <si>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</si>
  <si>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</si>
  <si>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</si>
  <si>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</si>
  <si>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</si>
  <si>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</si>
  <si>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</si>
  <si>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</si>
  <si>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</si>
  <si>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</si>
  <si>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</si>
  <si>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</si>
  <si>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</si>
  <si>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</si>
  <si>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</si>
  <si>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</si>
  <si>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</si>
  <si>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</si>
  <si>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</si>
  <si>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</si>
  <si>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</si>
  <si>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</si>
  <si>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</si>
  <si>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</si>
  <si>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</si>
  <si>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</si>
  <si>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</si>
  <si>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</si>
  <si>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</si>
  <si>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</si>
  <si>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</si>
  <si>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</si>
  <si>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</si>
  <si>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</si>
  <si>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</si>
  <si>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</si>
  <si>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</si>
  <si>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</si>
  <si>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</si>
  <si>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</si>
  <si>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</si>
  <si>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</si>
  <si>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</si>
  <si>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</si>
  <si>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</si>
  <si>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</si>
  <si>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</si>
  <si>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</si>
  <si>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</si>
  <si>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</si>
  <si>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</si>
  <si>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</si>
  <si>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</si>
  <si>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</si>
  <si>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</si>
  <si>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</si>
  <si>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</si>
  <si>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</si>
  <si>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</si>
  <si>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</si>
  <si>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</si>
  <si>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</si>
  <si>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</si>
  <si>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</si>
  <si>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</si>
  <si>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</si>
  <si>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</si>
  <si>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</si>
  <si>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</si>
  <si>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</si>
  <si>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</si>
  <si>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</si>
  <si>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</si>
  <si>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</si>
  <si>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</si>
  <si>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</si>
  <si>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</si>
  <si>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</si>
  <si>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</si>
  <si>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</si>
  <si>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</si>
  <si>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</si>
  <si>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</si>
  <si>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</si>
  <si>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</si>
  <si>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</si>
  <si>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</si>
  <si>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</si>
  <si>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</si>
  <si>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</si>
  <si>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</si>
  <si>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</si>
  <si>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</si>
  <si>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</si>
  <si>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</si>
  <si>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</si>
  <si>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</si>
  <si>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</si>
  <si>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</si>
  <si>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</si>
  <si>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</si>
  <si>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</si>
  <si>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</si>
  <si>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</si>
  <si>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</si>
  <si>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</si>
  <si>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</si>
  <si>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</si>
  <si>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</si>
  <si>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</si>
  <si>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</si>
  <si>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</si>
  <si>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</si>
  <si>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</si>
  <si>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</si>
  <si>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</si>
  <si>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</si>
  <si>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</si>
  <si>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</si>
  <si>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</si>
  <si>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</si>
  <si>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</si>
  <si>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</si>
  <si>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</si>
  <si>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</si>
  <si>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</si>
  <si>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</si>
  <si>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</si>
  <si>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</si>
  <si>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</si>
  <si>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</si>
  <si>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</si>
  <si>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</si>
  <si>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</si>
  <si>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</si>
  <si>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</si>
  <si>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</si>
  <si>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</si>
  <si>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</si>
  <si>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</si>
  <si>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</si>
  <si>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</si>
  <si>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</si>
  <si>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</si>
  <si>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</si>
  <si>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</si>
  <si>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</si>
  <si>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</si>
  <si>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</si>
  <si>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</si>
  <si>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</si>
  <si>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</si>
  <si>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</si>
  <si>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</si>
  <si>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</si>
  <si>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</si>
  <si>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</si>
  <si>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</si>
  <si>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</si>
  <si>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</si>
  <si>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</si>
  <si>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</si>
  <si>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</si>
  <si>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</si>
  <si>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</si>
  <si>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</si>
  <si>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</si>
  <si>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</si>
  <si>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</si>
  <si>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</si>
  <si>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</si>
  <si>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</si>
  <si>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</si>
  <si>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</si>
  <si>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</si>
  <si>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</si>
  <si>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</si>
  <si>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</si>
  <si>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</si>
  <si>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</si>
  <si>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</si>
  <si>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</si>
  <si>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</si>
  <si>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</si>
  <si>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</si>
  <si>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</si>
  <si>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</si>
  <si>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</si>
  <si>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</si>
  <si>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</si>
  <si>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</si>
  <si>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</si>
  <si>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</si>
  <si>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</si>
  <si>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</si>
  <si>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</si>
  <si>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</si>
  <si>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</si>
  <si>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</si>
  <si>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</si>
  <si>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</si>
  <si>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</si>
  <si>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</si>
  <si>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</si>
  <si>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</si>
  <si>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</si>
  <si>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</si>
  <si>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</si>
  <si>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</si>
  <si>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</si>
  <si>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</si>
  <si>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</si>
  <si>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</si>
  <si>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</si>
  <si>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</si>
  <si>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</si>
  <si>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</si>
  <si>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</si>
  <si>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</si>
  <si>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</si>
  <si>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</si>
  <si>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</si>
  <si>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</si>
  <si>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</si>
  <si>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</si>
  <si>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</si>
  <si>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</si>
  <si>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</si>
  <si>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</si>
  <si>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</si>
  <si>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</si>
  <si>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</si>
  <si>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</si>
  <si>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</si>
  <si>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</si>
  <si>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</si>
  <si>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</si>
  <si>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</si>
  <si>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</si>
  <si>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</si>
  <si>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</si>
  <si>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</si>
  <si>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</si>
  <si>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</si>
  <si>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</si>
  <si>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</si>
  <si>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</si>
  <si>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</si>
  <si>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</si>
  <si>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</si>
  <si>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</si>
  <si>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</si>
  <si>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</si>
  <si>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</si>
  <si>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</si>
  <si>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</si>
  <si>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</si>
  <si>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</si>
  <si>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</si>
  <si>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</si>
  <si>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</si>
  <si>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</si>
  <si>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</si>
  <si>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</si>
  <si>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</si>
  <si>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</si>
  <si>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</si>
  <si>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</si>
  <si>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</si>
  <si>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</si>
  <si>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</si>
  <si>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</si>
  <si>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</si>
  <si>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</si>
  <si>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</si>
  <si>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</si>
  <si>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</si>
  <si>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</si>
  <si>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</si>
  <si>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</si>
  <si>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</si>
  <si>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</si>
  <si>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</si>
  <si>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</si>
  <si>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</si>
  <si>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</si>
  <si>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</si>
  <si>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</si>
  <si>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</si>
  <si>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</si>
  <si>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</si>
  <si>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</si>
  <si>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</si>
  <si>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</si>
  <si>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</si>
  <si>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</si>
  <si>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</si>
  <si>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</si>
  <si>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</si>
  <si>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</si>
  <si>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</si>
  <si>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</si>
  <si>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</si>
  <si>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</si>
  <si>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</si>
  <si>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</si>
  <si>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</si>
  <si>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</si>
  <si>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</si>
  <si>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</si>
  <si>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</si>
  <si>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</si>
  <si>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</si>
  <si>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</si>
  <si>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</si>
  <si>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</si>
  <si>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</si>
  <si>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</si>
  <si>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</si>
  <si>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</si>
  <si>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</si>
  <si>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</si>
  <si>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</si>
  <si>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</si>
  <si>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</si>
  <si>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</si>
  <si>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</si>
  <si>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</si>
  <si>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</si>
  <si>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</si>
  <si>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</si>
  <si>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</si>
  <si>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</si>
  <si>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</si>
  <si>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</si>
  <si>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</si>
  <si>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</si>
  <si>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</si>
  <si>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</si>
  <si>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</si>
  <si>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</si>
  <si>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</si>
  <si>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</si>
  <si>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</si>
  <si>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</si>
  <si>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</si>
  <si>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</si>
  <si>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</si>
  <si>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</si>
  <si>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</si>
  <si>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</si>
  <si>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</si>
  <si>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</si>
  <si>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</si>
  <si>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</si>
  <si>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</si>
  <si>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</si>
  <si>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</si>
  <si>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</si>
  <si>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</si>
  <si>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</si>
  <si>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</si>
  <si>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</si>
  <si>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</si>
  <si>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</si>
  <si>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</si>
  <si>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</si>
  <si>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</si>
  <si>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</si>
  <si>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</si>
  <si>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</si>
  <si>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</si>
  <si>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</si>
  <si>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</si>
  <si>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</si>
  <si>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</si>
  <si>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</si>
  <si>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</si>
  <si>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</si>
  <si>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</si>
  <si>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</si>
  <si>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</si>
  <si>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</si>
  <si>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</si>
  <si>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</si>
  <si>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</si>
  <si>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</si>
  <si>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</si>
  <si>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</si>
  <si>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</si>
  <si>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</si>
  <si>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</si>
  <si>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</si>
  <si>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</si>
  <si>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</si>
  <si>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</si>
  <si>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</si>
  <si>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</si>
  <si>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</si>
  <si>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</si>
  <si>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</si>
  <si>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</si>
  <si>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</si>
  <si>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</si>
  <si>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</si>
  <si>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</si>
  <si>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</si>
  <si>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</si>
  <si>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</si>
  <si>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</si>
  <si>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</si>
  <si>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</si>
  <si>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</si>
  <si>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</si>
  <si>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</si>
  <si>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</si>
  <si>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</si>
  <si>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</si>
  <si>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</si>
  <si>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</si>
  <si>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</si>
  <si>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</si>
  <si>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</si>
  <si>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</si>
  <si>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</si>
  <si>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</si>
  <si>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</si>
  <si>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</si>
  <si>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</si>
  <si>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</si>
  <si>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</si>
  <si>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</si>
  <si>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</si>
  <si>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</si>
  <si>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</si>
  <si>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</si>
  <si>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</si>
  <si>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</si>
  <si>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</si>
  <si>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</si>
  <si>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</si>
  <si>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</si>
  <si>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</si>
  <si>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</si>
  <si>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</si>
  <si>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</si>
  <si>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</si>
  <si>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</si>
  <si>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</si>
  <si>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</si>
  <si>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</si>
  <si>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</si>
  <si>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</si>
  <si>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</si>
  <si>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</si>
  <si>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</si>
  <si>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</si>
  <si>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</si>
  <si>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</si>
  <si>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</si>
  <si>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</si>
  <si>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</si>
  <si>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</si>
  <si>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</si>
  <si>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</si>
  <si>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</si>
  <si>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</si>
  <si>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</si>
  <si>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</si>
  <si>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</si>
  <si>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</si>
  <si>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</si>
  <si>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</si>
  <si>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</si>
  <si>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</si>
  <si>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</si>
  <si>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</si>
  <si>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</si>
  <si>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</si>
  <si>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</si>
  <si>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</si>
  <si>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</si>
  <si>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</si>
  <si>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</si>
  <si>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</si>
  <si>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</si>
  <si>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</si>
  <si>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</si>
  <si>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</si>
  <si>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</si>
  <si>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</si>
  <si>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</si>
  <si>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</si>
  <si>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</si>
  <si>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</si>
  <si>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</si>
  <si>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</si>
  <si>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</si>
  <si>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</si>
  <si>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</si>
  <si>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</si>
  <si>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</si>
  <si>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</si>
  <si>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</si>
  <si>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</si>
  <si>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</si>
  <si>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</si>
  <si>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</si>
  <si>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</si>
  <si>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</si>
  <si>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</si>
  <si>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</si>
  <si>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</si>
  <si>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</si>
  <si>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</si>
  <si>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</si>
  <si>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</si>
  <si>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</si>
  <si>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</si>
  <si>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</si>
  <si>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</si>
  <si>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</si>
  <si>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</si>
  <si>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</si>
  <si>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</si>
  <si>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</si>
  <si>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</si>
  <si>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</si>
  <si>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</si>
  <si>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</si>
  <si>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</si>
  <si>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</si>
  <si>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</si>
  <si>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</si>
  <si>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</si>
  <si>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</si>
  <si>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</si>
  <si>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</si>
  <si>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</si>
  <si>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</si>
  <si>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</si>
  <si>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</si>
  <si>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</si>
  <si>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</si>
  <si>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</si>
  <si>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</si>
  <si>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</si>
  <si>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</si>
  <si>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</si>
  <si>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</si>
  <si>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</si>
  <si>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</si>
  <si>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</si>
  <si>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</si>
  <si>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</si>
  <si>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</si>
  <si>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</si>
  <si>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</si>
  <si>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</si>
  <si>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</si>
  <si>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</si>
  <si>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</si>
  <si>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</si>
  <si>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</si>
  <si>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</si>
  <si>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</si>
  <si>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</si>
  <si>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</si>
  <si>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</si>
  <si>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</si>
  <si>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</si>
  <si>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</si>
  <si>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</si>
  <si>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</si>
  <si>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</si>
  <si>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</si>
  <si>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</si>
  <si>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</si>
  <si>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</si>
  <si>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</si>
  <si>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</si>
  <si>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</si>
  <si>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</si>
  <si>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</si>
  <si>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</si>
  <si>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</si>
  <si>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</si>
  <si>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</si>
  <si>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</si>
  <si>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</si>
  <si>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</si>
  <si>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</si>
  <si>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</si>
  <si>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</si>
  <si>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</si>
  <si>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</si>
  <si>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</si>
  <si>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</si>
  <si>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</si>
  <si>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</si>
  <si>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</si>
  <si>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</si>
  <si>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</si>
  <si>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</si>
  <si>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</si>
  <si>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</si>
  <si>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</si>
  <si>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</si>
  <si>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</si>
  <si>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</si>
  <si>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</si>
  <si>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</si>
  <si>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</si>
  <si>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</si>
  <si>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</si>
  <si>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</si>
  <si>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</si>
  <si>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</si>
  <si>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</si>
  <si>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</si>
  <si>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</si>
  <si>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</si>
  <si>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</si>
  <si>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</si>
  <si>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</si>
  <si>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</si>
  <si>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</si>
  <si>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</si>
  <si>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</si>
  <si>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</si>
  <si>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</si>
  <si>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</si>
  <si>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</si>
  <si>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</si>
  <si>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</si>
  <si>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</si>
  <si>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</si>
  <si>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</si>
  <si>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</si>
  <si>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</si>
  <si>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</si>
  <si>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</si>
  <si>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</si>
  <si>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</si>
  <si>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</si>
  <si>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</si>
  <si>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</si>
  <si>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</si>
  <si>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</si>
  <si>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</si>
  <si>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</si>
  <si>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</si>
  <si>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</si>
  <si>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</si>
  <si>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</si>
  <si>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</si>
  <si>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</si>
  <si>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</si>
  <si>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</si>
  <si>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</si>
  <si>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</si>
  <si>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</si>
  <si>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</si>
  <si>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</si>
  <si>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</si>
  <si>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</si>
  <si>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</si>
  <si>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</si>
  <si>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</si>
  <si>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</si>
  <si>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</si>
  <si>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</si>
  <si>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</si>
  <si>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</si>
  <si>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</si>
  <si>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</si>
  <si>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</si>
  <si>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</si>
  <si>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</si>
  <si>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</si>
  <si>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</si>
  <si>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</si>
  <si>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</si>
  <si>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</si>
  <si>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</si>
  <si>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</si>
  <si>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</si>
  <si>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</si>
  <si>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</si>
  <si>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</si>
  <si>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</si>
  <si>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</si>
  <si>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</si>
  <si>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</si>
  <si>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</si>
  <si>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</si>
  <si>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</si>
  <si>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</si>
  <si>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</si>
  <si>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</si>
  <si>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</si>
  <si>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</si>
  <si>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</si>
  <si>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</si>
  <si>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</si>
  <si>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</si>
  <si>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</si>
  <si>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</si>
  <si>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</si>
  <si>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</si>
  <si>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</si>
  <si>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</si>
  <si>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</si>
  <si>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</si>
  <si>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</si>
  <si>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</si>
  <si>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</si>
  <si>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</si>
  <si>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</si>
  <si>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</si>
  <si>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</si>
  <si>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</si>
  <si>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</si>
  <si>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</si>
  <si>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</si>
  <si>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</si>
  <si>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</si>
  <si>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</si>
  <si>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</si>
  <si>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</si>
  <si>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</si>
  <si>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</si>
  <si>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</si>
  <si>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</si>
  <si>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</si>
  <si>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</si>
  <si>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</si>
  <si>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</si>
  <si>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</si>
  <si>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</si>
  <si>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</si>
  <si>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</si>
  <si>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</si>
  <si>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</si>
  <si>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</si>
  <si>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</si>
  <si>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</si>
  <si>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</si>
  <si>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</si>
  <si>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</si>
  <si>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</si>
  <si>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</si>
  <si>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</si>
  <si>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</si>
  <si>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</si>
  <si>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</si>
  <si>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</si>
  <si>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</si>
  <si>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</si>
  <si>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</si>
  <si>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</si>
  <si>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</si>
  <si>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</si>
  <si>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</si>
  <si>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</si>
  <si>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</si>
  <si>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</si>
  <si>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</si>
  <si>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</si>
  <si>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</si>
  <si>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</si>
  <si>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</si>
  <si>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</si>
  <si>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</si>
  <si>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</si>
  <si>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</si>
  <si>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</si>
  <si>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</si>
  <si>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</si>
  <si>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</si>
  <si>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</si>
  <si>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</si>
  <si>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</si>
  <si>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</si>
  <si>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</si>
  <si>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</si>
  <si>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</si>
  <si>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</si>
  <si>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</si>
  <si>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</si>
  <si>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</si>
  <si>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</si>
  <si>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</si>
  <si>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</si>
  <si>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</si>
  <si>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</si>
  <si>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</si>
  <si>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</si>
  <si>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</si>
  <si>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</si>
  <si>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</si>
  <si>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</si>
  <si>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</si>
  <si>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</si>
  <si>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</si>
  <si>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</si>
  <si>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</si>
  <si>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</si>
  <si>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</si>
  <si>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</si>
  <si>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</si>
  <si>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</si>
  <si>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</si>
  <si>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</si>
  <si>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</si>
  <si>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</si>
  <si>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</si>
  <si>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</si>
  <si>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</si>
  <si>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</si>
  <si>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</si>
  <si>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</si>
  <si>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</si>
  <si>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</si>
  <si>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</si>
  <si>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</si>
  <si>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</si>
  <si>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</si>
  <si>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</si>
  <si>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</si>
  <si>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</si>
  <si>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</si>
  <si>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</si>
  <si>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</si>
  <si>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</si>
  <si>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</si>
  <si>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</si>
  <si>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</si>
  <si>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</si>
  <si>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</si>
  <si>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</si>
  <si>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</si>
  <si>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</si>
  <si>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</si>
  <si>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</si>
  <si>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</si>
  <si>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</si>
  <si>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</si>
  <si>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</si>
  <si>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</si>
  <si>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</si>
  <si>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</si>
  <si>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</si>
  <si>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</si>
  <si>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</si>
  <si>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</si>
  <si>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</si>
  <si>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</si>
  <si>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</si>
  <si>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</si>
  <si>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</si>
  <si>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</si>
  <si>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</si>
  <si>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</si>
  <si>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</si>
  <si>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</si>
  <si>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</si>
  <si>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</si>
  <si>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</si>
  <si>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</si>
  <si>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</si>
  <si>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</si>
  <si>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</si>
  <si>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</si>
  <si>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</si>
  <si>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</si>
  <si>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</si>
  <si>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</si>
  <si>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</si>
  <si>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</si>
  <si>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</si>
  <si>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</si>
  <si>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</si>
  <si>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</si>
  <si>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</si>
  <si>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</si>
  <si>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</si>
  <si>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</si>
  <si>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</si>
  <si>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</si>
  <si>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</si>
  <si>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</si>
  <si>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</si>
  <si>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</si>
  <si>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</si>
  <si>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</si>
  <si>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</si>
  <si>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</si>
  <si>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</si>
  <si>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</si>
  <si>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</si>
  <si>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</si>
  <si>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</si>
  <si>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</si>
  <si>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</si>
  <si>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</si>
  <si>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</si>
  <si>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</si>
  <si>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</si>
  <si>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</si>
  <si>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</si>
  <si>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</si>
  <si>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</si>
  <si>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</si>
  <si>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</si>
  <si>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</si>
  <si>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</si>
  <si>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</si>
  <si>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</si>
  <si>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</si>
  <si>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</si>
  <si>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</si>
  <si>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</si>
  <si>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</si>
  <si>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</si>
  <si>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</si>
  <si>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</si>
  <si>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</si>
  <si>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</si>
  <si>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</si>
  <si>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</si>
  <si>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</si>
  <si>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</si>
  <si>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</si>
  <si>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</si>
  <si>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</si>
  <si>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</si>
  <si>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</si>
  <si>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</si>
  <si>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</si>
  <si>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</si>
  <si>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</si>
  <si>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</si>
  <si>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</si>
  <si>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</si>
  <si>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</si>
  <si>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</si>
  <si>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</si>
  <si>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</si>
  <si>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</si>
  <si>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</si>
  <si>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</si>
  <si>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</si>
  <si>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</si>
  <si>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</si>
  <si>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</si>
  <si>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</si>
  <si>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</si>
  <si>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</si>
  <si>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</si>
  <si>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</si>
  <si>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</si>
  <si>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</si>
  <si>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</si>
  <si>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</si>
  <si>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</si>
  <si>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</si>
  <si>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</si>
  <si>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</si>
  <si>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</si>
  <si>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</si>
  <si>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</si>
  <si>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</si>
  <si>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</si>
  <si>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</si>
  <si>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</si>
  <si>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</si>
  <si>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</si>
  <si>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</si>
  <si>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</si>
  <si>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</si>
  <si>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</si>
  <si>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</si>
  <si>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</si>
  <si>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</si>
  <si>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</si>
  <si>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</si>
  <si>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</si>
  <si>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</si>
  <si>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</si>
  <si>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</si>
  <si>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</si>
  <si>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</si>
  <si>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</si>
  <si>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</si>
  <si>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</si>
  <si>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</si>
  <si>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</si>
  <si>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</si>
  <si>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</si>
  <si>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</si>
  <si>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</si>
  <si>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</si>
  <si>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</si>
  <si>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</si>
  <si>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</si>
  <si>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</si>
  <si>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</si>
  <si>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</si>
  <si>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</si>
  <si>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</si>
  <si>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</si>
  <si>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</si>
  <si>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</si>
  <si>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</si>
  <si>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</si>
  <si>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</si>
  <si>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</si>
  <si>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</si>
  <si>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</si>
  <si>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</si>
  <si>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</si>
  <si>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</si>
  <si>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</si>
  <si>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</si>
  <si>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</si>
  <si>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</si>
  <si>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</si>
  <si>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</si>
  <si>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</si>
  <si>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</si>
  <si>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</si>
  <si>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</si>
  <si>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</si>
  <si>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</si>
  <si>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</si>
  <si>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</si>
  <si>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</si>
  <si>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</si>
  <si>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</si>
  <si>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</si>
  <si>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</si>
  <si>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</si>
  <si>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</si>
  <si>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</si>
  <si>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</si>
  <si>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</si>
  <si>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</si>
  <si>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</si>
  <si>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</si>
  <si>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</si>
  <si>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</si>
  <si>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</si>
  <si>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</si>
  <si>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</si>
  <si>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</si>
  <si>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</si>
  <si>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</si>
  <si>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</si>
  <si>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</si>
  <si>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</si>
  <si>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</si>
  <si>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</si>
  <si>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</si>
  <si>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</si>
  <si>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</si>
  <si>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</si>
  <si>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</si>
  <si>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</si>
  <si>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</si>
  <si>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</si>
  <si>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</si>
  <si>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</si>
  <si>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</si>
  <si>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</si>
  <si>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</si>
  <si>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</si>
  <si>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</si>
  <si>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</si>
  <si>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</si>
  <si>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</si>
  <si>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</si>
  <si>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</si>
  <si>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</si>
  <si>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</si>
  <si>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</si>
  <si>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</si>
  <si>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</si>
  <si>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</si>
  <si>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</si>
  <si>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</si>
  <si>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</si>
  <si>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</si>
  <si>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</si>
  <si>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</si>
  <si>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</si>
  <si>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</si>
  <si>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</si>
  <si>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</si>
  <si>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</si>
  <si>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</si>
  <si>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</si>
  <si>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</si>
  <si>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</si>
  <si>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</si>
  <si>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</si>
  <si>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</si>
  <si>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</si>
  <si>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</si>
  <si>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</si>
  <si>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</si>
  <si>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</si>
  <si>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</si>
  <si>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</si>
  <si>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</si>
  <si>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</si>
  <si>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</si>
  <si>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</si>
  <si>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</si>
  <si>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</si>
  <si>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</si>
  <si>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</si>
  <si>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</si>
  <si>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</si>
  <si>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</si>
  <si>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</si>
  <si>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</si>
  <si>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</si>
  <si>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</si>
  <si>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</si>
  <si>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</si>
  <si>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</si>
  <si>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</si>
  <si>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</si>
  <si>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</si>
  <si>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</si>
  <si>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</si>
  <si>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</si>
  <si>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</si>
  <si>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</si>
  <si>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</si>
  <si>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</si>
  <si>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</si>
  <si>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</si>
  <si>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</si>
  <si>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</si>
  <si>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</si>
  <si>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</si>
  <si>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</si>
  <si>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</si>
  <si>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</si>
  <si>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</si>
  <si>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</si>
  <si>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</si>
  <si>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</si>
  <si>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</si>
  <si>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</si>
  <si>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</si>
  <si>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</si>
  <si>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</si>
  <si>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</si>
  <si>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</si>
  <si>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</si>
  <si>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</si>
  <si>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</si>
  <si>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</si>
  <si>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</si>
  <si>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</si>
  <si>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</si>
  <si>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</si>
  <si>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</si>
  <si>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</si>
  <si>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</si>
  <si>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</si>
  <si>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</si>
  <si>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</si>
  <si>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</si>
  <si>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</si>
  <si>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</si>
  <si>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</si>
  <si>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</si>
  <si>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</si>
  <si>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</si>
  <si>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</si>
  <si>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</si>
  <si>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</si>
  <si>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</si>
  <si>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</si>
  <si>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</si>
  <si>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</si>
  <si>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</si>
  <si>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</si>
  <si>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</si>
  <si>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</si>
  <si>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</si>
  <si>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</si>
  <si>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</si>
  <si>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</si>
  <si>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</si>
  <si>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</si>
  <si>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</si>
  <si>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</si>
  <si>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</si>
  <si>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</si>
  <si>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</si>
  <si>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</si>
  <si>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</si>
  <si>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</si>
  <si>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</si>
  <si>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</si>
  <si>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</si>
  <si>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</si>
  <si>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</si>
  <si>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</si>
  <si>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</si>
  <si>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</si>
  <si>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</si>
  <si>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</si>
  <si>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</si>
  <si>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</si>
  <si>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</si>
  <si>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</si>
  <si>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</si>
  <si>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</si>
  <si>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</si>
  <si>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</si>
  <si>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</si>
  <si>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</si>
  <si>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</si>
  <si>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</si>
  <si>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</si>
  <si>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</si>
  <si>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</si>
  <si>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</si>
  <si>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</si>
  <si>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</si>
  <si>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</si>
  <si>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</si>
  <si>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</si>
  <si>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</si>
  <si>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</si>
  <si>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</si>
  <si>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</si>
  <si>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</si>
  <si>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</si>
  <si>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</si>
  <si>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</si>
  <si>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</si>
  <si>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</si>
  <si>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</si>
  <si>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</si>
  <si>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</si>
  <si>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</si>
  <si>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</si>
  <si>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</si>
  <si>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</si>
  <si>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</si>
  <si>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</si>
  <si>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</si>
  <si>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</si>
  <si>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</si>
  <si>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</si>
  <si>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</si>
  <si>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</si>
  <si>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</si>
  <si>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</si>
  <si>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</si>
  <si>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</si>
  <si>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</si>
  <si>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</si>
  <si>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</si>
  <si>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</si>
  <si>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</si>
  <si>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</si>
  <si>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</si>
  <si>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</si>
  <si>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</si>
  <si>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</si>
  <si>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</si>
  <si>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</si>
  <si>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</si>
  <si>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</si>
  <si>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</si>
  <si>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</si>
  <si>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</si>
  <si>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</si>
  <si>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</si>
  <si>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</si>
  <si>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</si>
  <si>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</si>
  <si>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</si>
  <si>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</si>
  <si>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</si>
  <si>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</si>
  <si>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</si>
  <si>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</si>
  <si>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</si>
  <si>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</si>
  <si>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</si>
  <si>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</si>
  <si>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</si>
  <si>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</si>
  <si>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</si>
  <si>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</si>
  <si>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</si>
  <si>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</si>
  <si>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</si>
  <si>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</si>
  <si>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</si>
  <si>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</si>
  <si>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</si>
  <si>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</si>
  <si>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</si>
  <si>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</si>
  <si>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</si>
  <si>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</si>
  <si>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</si>
  <si>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</si>
  <si>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</si>
  <si>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</si>
  <si>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</si>
  <si>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</si>
  <si>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</si>
  <si>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</si>
  <si>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</si>
  <si>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</si>
  <si>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</si>
  <si>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</si>
  <si>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</si>
  <si>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</si>
  <si>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</si>
  <si>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</si>
  <si>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</si>
  <si>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</si>
  <si>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</si>
  <si>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</si>
  <si>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</si>
  <si>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</si>
  <si>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</si>
  <si>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</si>
  <si>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</si>
  <si>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</si>
  <si>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</si>
  <si>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</si>
  <si>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</si>
  <si>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</si>
  <si>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</si>
  <si>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</si>
  <si>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</si>
  <si>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</si>
  <si>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</si>
  <si>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</si>
  <si>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</si>
  <si>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</si>
  <si>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</si>
  <si>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</si>
  <si>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</si>
  <si>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</si>
  <si>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</si>
  <si>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</si>
  <si>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</si>
  <si>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</si>
  <si>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</si>
  <si>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</si>
  <si>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</si>
  <si>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</si>
  <si>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</si>
  <si>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</si>
  <si>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</si>
  <si>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</si>
  <si>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</si>
  <si>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</si>
  <si>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</si>
  <si>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</si>
  <si>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</si>
  <si>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</si>
  <si>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</si>
  <si>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</si>
  <si>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</si>
  <si>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</si>
  <si>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</si>
  <si>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</si>
  <si>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</si>
  <si>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</si>
  <si>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</si>
  <si>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</si>
  <si>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</si>
  <si>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</si>
  <si>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</si>
  <si>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</si>
  <si>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</si>
  <si>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</si>
  <si>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</si>
  <si>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</si>
  <si>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</si>
  <si>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</si>
  <si>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</si>
  <si>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</si>
  <si>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</si>
  <si>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</si>
  <si>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</si>
  <si>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</si>
  <si>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</si>
  <si>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</si>
  <si>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</si>
  <si>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</si>
  <si>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</si>
  <si>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</si>
  <si>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</si>
  <si>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</si>
  <si>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</si>
  <si>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</si>
  <si>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</si>
  <si>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</si>
  <si>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</si>
  <si>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</si>
  <si>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</si>
  <si>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</si>
  <si>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</si>
  <si>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</si>
  <si>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</si>
  <si>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</si>
  <si>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</si>
  <si>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</si>
  <si>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</si>
  <si>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</si>
  <si>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</si>
  <si>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</si>
  <si>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</si>
  <si>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</si>
  <si>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</si>
  <si>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</si>
  <si>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</si>
  <si>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</si>
  <si>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</si>
  <si>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</si>
  <si>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</si>
  <si>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</si>
  <si>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</si>
  <si>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</si>
  <si>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</si>
  <si>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</si>
  <si>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</si>
  <si>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</si>
  <si>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</si>
  <si>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</si>
  <si>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</si>
  <si>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</si>
  <si>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</si>
  <si>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</si>
  <si>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</si>
  <si>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</si>
  <si>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</si>
  <si>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</si>
  <si>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</si>
  <si>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</si>
  <si>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</si>
  <si>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</si>
  <si>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</si>
  <si>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</si>
  <si>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</si>
  <si>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</si>
  <si>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</si>
  <si>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</si>
  <si>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</si>
  <si>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</si>
  <si>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</si>
  <si>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</si>
  <si>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</si>
  <si>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</si>
  <si>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</si>
  <si>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</si>
  <si>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</si>
  <si>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</si>
  <si>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</si>
  <si>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</si>
  <si>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</si>
  <si>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</si>
  <si>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</si>
  <si>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</si>
  <si>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</si>
  <si>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</si>
  <si>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</si>
  <si>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</si>
  <si>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</si>
  <si>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</si>
  <si>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</si>
  <si>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</si>
  <si>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</si>
  <si>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</si>
  <si>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</si>
  <si>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</si>
  <si>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</si>
  <si>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</si>
  <si>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</si>
  <si>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</si>
  <si>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</si>
  <si>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</si>
  <si>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</si>
  <si>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</si>
  <si>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</si>
  <si>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</si>
  <si>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</si>
  <si>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</si>
  <si>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</si>
  <si>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</si>
  <si>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</si>
  <si>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</si>
  <si>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</si>
  <si>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</si>
  <si>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</si>
  <si>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</si>
  <si>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</si>
  <si>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</si>
  <si>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</si>
  <si>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</si>
  <si>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</si>
  <si>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</si>
  <si>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</si>
  <si>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</si>
  <si>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</si>
  <si>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</si>
  <si>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</si>
  <si>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</si>
  <si>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</si>
  <si>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</si>
  <si>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</si>
  <si>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</si>
  <si>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</si>
  <si>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</si>
  <si>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</si>
  <si>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</si>
  <si>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</si>
  <si>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</si>
  <si>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</si>
  <si>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</si>
  <si>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</si>
  <si>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</si>
  <si>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</si>
  <si>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</si>
  <si>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</si>
  <si>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</si>
  <si>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</si>
  <si>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</si>
  <si>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</si>
  <si>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</si>
  <si>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</si>
  <si>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</si>
  <si>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</si>
  <si>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</si>
  <si>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</si>
  <si>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</si>
  <si>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</si>
  <si>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</si>
  <si>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</si>
  <si>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</si>
  <si>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</si>
  <si>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</si>
  <si>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</si>
  <si>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</si>
  <si>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</si>
  <si>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</si>
  <si>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</si>
  <si>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</si>
  <si>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</si>
  <si>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</si>
  <si>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</si>
  <si>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</si>
  <si>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</si>
  <si>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</si>
  <si>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</si>
  <si>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</si>
  <si>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</si>
  <si>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</si>
  <si>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</si>
  <si>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</si>
  <si>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</si>
  <si>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</si>
  <si>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</si>
  <si>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</si>
  <si>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</si>
  <si>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</si>
  <si>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</si>
  <si>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</si>
  <si>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</si>
  <si>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</si>
  <si>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</si>
  <si>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</si>
  <si>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</si>
  <si>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</si>
  <si>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</si>
  <si>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</si>
  <si>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</si>
  <si>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</si>
  <si>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</si>
  <si>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</si>
  <si>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</si>
  <si>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</si>
  <si>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</si>
  <si>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</si>
  <si>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</si>
  <si>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</si>
  <si>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</si>
  <si>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</si>
  <si>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</si>
  <si>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</si>
  <si>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</si>
  <si>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</si>
  <si>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</si>
  <si>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</si>
  <si>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</si>
  <si>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</si>
  <si>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</si>
  <si>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</si>
  <si>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</si>
  <si>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</si>
  <si>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</si>
  <si>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</si>
  <si>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</si>
  <si>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</si>
  <si>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</si>
  <si>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</si>
  <si>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</si>
  <si>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</si>
  <si>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</si>
  <si>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</si>
  <si>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</si>
  <si>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</si>
  <si>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</si>
  <si>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</si>
  <si>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</si>
  <si>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</si>
  <si>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</si>
  <si>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</si>
  <si>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</si>
  <si>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</si>
  <si>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</si>
  <si>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</si>
  <si>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</si>
  <si>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</si>
  <si>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</si>
  <si>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</si>
  <si>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</si>
  <si>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</si>
  <si>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</si>
  <si>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</si>
  <si>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</si>
  <si>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</si>
  <si>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</si>
  <si>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</si>
  <si>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</si>
  <si>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</si>
  <si>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</si>
  <si>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</si>
  <si>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</si>
  <si>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</si>
  <si>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</si>
  <si>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</si>
  <si>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</si>
  <si>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</si>
  <si>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</si>
  <si>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</si>
  <si>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</si>
  <si>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</si>
  <si>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</si>
  <si>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</si>
  <si>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</si>
  <si>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</si>
  <si>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</si>
  <si>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</si>
  <si>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</si>
  <si>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</si>
  <si>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</si>
  <si>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</si>
  <si>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</si>
  <si>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</si>
  <si>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</si>
  <si>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</si>
  <si>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</si>
  <si>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</si>
  <si>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</si>
  <si>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</si>
  <si>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</si>
  <si>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</si>
  <si>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</si>
  <si>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</si>
  <si>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</si>
  <si>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</si>
  <si>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</si>
  <si>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</si>
  <si>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</si>
  <si>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</si>
  <si>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</si>
  <si>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</si>
  <si>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</si>
  <si>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</si>
  <si>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</si>
  <si>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</si>
  <si>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</si>
  <si>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</si>
  <si>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</si>
  <si>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</si>
  <si>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</si>
  <si>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</si>
  <si>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</si>
  <si>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</si>
  <si>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</si>
  <si>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</si>
  <si>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</si>
  <si>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</si>
  <si>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</si>
  <si>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</si>
  <si>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</si>
  <si>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</si>
  <si>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</si>
  <si>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</si>
  <si>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</si>
  <si>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</si>
  <si>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</si>
  <si>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</si>
  <si>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</si>
  <si>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</si>
  <si>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</si>
  <si>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</si>
  <si>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</si>
  <si>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</si>
  <si>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</si>
  <si>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</si>
  <si>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</si>
  <si>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</si>
  <si>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</si>
  <si>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</si>
  <si>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</si>
  <si>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</si>
  <si>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</si>
  <si>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</si>
  <si>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</si>
  <si>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</si>
  <si>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</si>
  <si>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</si>
  <si>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</si>
  <si>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</si>
  <si>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</si>
  <si>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</si>
  <si>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</si>
  <si>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</si>
  <si>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</si>
  <si>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</si>
  <si>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</si>
  <si>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</si>
  <si>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</si>
  <si>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</si>
  <si>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</si>
  <si>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</si>
  <si>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</si>
  <si>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</si>
  <si>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</si>
  <si>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</si>
  <si>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</si>
  <si>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</si>
  <si>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</si>
  <si>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</si>
  <si>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</si>
  <si>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</si>
  <si>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</si>
  <si>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</si>
  <si>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</si>
  <si>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</si>
  <si>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</si>
  <si>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</si>
  <si>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</si>
  <si>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</si>
  <si>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</si>
  <si>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</si>
  <si>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</si>
  <si>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</si>
  <si>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</si>
  <si>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</si>
  <si>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</si>
  <si>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</si>
  <si>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</si>
  <si>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</si>
  <si>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</si>
  <si>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</si>
  <si>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</si>
  <si>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</si>
  <si>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</si>
  <si>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</si>
  <si>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</si>
  <si>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</si>
  <si>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</si>
  <si>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</si>
  <si>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</si>
  <si>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</si>
  <si>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</si>
  <si>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</si>
  <si>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</si>
  <si>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</si>
  <si>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</si>
  <si>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</si>
  <si>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</si>
  <si>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</si>
  <si>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</si>
  <si>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</si>
  <si>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</si>
  <si>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</si>
  <si>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</si>
  <si>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</si>
  <si>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</si>
  <si>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</si>
  <si>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</si>
  <si>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</si>
  <si>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</si>
  <si>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</si>
  <si>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</si>
  <si>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</si>
  <si>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</si>
  <si>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</si>
  <si>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</si>
  <si>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</si>
  <si>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</si>
  <si>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</si>
  <si>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</si>
  <si>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</si>
  <si>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</si>
  <si>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</si>
  <si>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</si>
  <si>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</si>
  <si>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</si>
  <si>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</si>
  <si>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</si>
  <si>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</si>
  <si>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</si>
  <si>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</si>
  <si>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</si>
  <si>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</si>
  <si>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</si>
  <si>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</si>
  <si>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</si>
  <si>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</si>
  <si>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</si>
  <si>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</si>
  <si>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</si>
  <si>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</si>
  <si>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</si>
  <si>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</si>
  <si>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</si>
  <si>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</si>
  <si>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</si>
  <si>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</si>
  <si>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</si>
  <si>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</si>
  <si>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</si>
  <si>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</si>
  <si>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</si>
  <si>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</si>
  <si>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</si>
  <si>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</si>
  <si>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</si>
  <si>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</si>
  <si>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</si>
  <si>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</si>
  <si>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</si>
  <si>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</si>
  <si>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</si>
  <si>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</si>
  <si>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</si>
  <si>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</si>
  <si>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</si>
  <si>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</si>
  <si>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</si>
  <si>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</si>
  <si>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</si>
  <si>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</si>
  <si>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</si>
  <si>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</si>
  <si>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</si>
  <si>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</si>
  <si>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</si>
  <si>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</si>
  <si>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</si>
  <si>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</si>
  <si>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</si>
  <si>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</si>
  <si>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</si>
  <si>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</si>
  <si>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</si>
  <si>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</si>
  <si>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</si>
  <si>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</si>
  <si>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</si>
  <si>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</si>
  <si>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</si>
  <si>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</si>
  <si>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</si>
  <si>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</si>
  <si>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</si>
  <si>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</si>
  <si>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</si>
  <si>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</si>
  <si>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</si>
  <si>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</si>
  <si>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</si>
  <si>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</si>
  <si>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</si>
  <si>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</si>
  <si>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</si>
  <si>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</si>
  <si>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</si>
  <si>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</si>
  <si>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</si>
  <si>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</si>
  <si>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</si>
  <si>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</si>
  <si>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</si>
  <si>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</si>
  <si>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</si>
  <si>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</si>
  <si>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</si>
  <si>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</si>
  <si>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</si>
  <si>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</si>
  <si>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</si>
  <si>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</si>
  <si>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</si>
  <si>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</si>
  <si>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</si>
  <si>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</si>
  <si>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</si>
  <si>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</si>
  <si>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</si>
  <si>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</si>
  <si>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</si>
  <si>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</si>
  <si>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</si>
  <si>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</si>
  <si>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</si>
  <si>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</si>
  <si>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</si>
  <si>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</si>
  <si>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</si>
  <si>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</si>
  <si>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</si>
  <si>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</si>
  <si>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</si>
  <si>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</si>
  <si>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</si>
  <si>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</si>
  <si>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</si>
  <si>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</si>
  <si>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</si>
  <si>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</si>
  <si>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</si>
  <si>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</si>
  <si>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</si>
  <si>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</si>
  <si>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</si>
  <si>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</si>
  <si>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</si>
  <si>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</si>
  <si>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</si>
  <si>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</si>
  <si>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</si>
  <si>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</si>
  <si>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</si>
  <si>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</si>
  <si>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</si>
  <si>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</si>
  <si>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</si>
  <si>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</si>
  <si>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</si>
  <si>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</si>
  <si>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</si>
  <si>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</si>
  <si>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</si>
  <si>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</si>
  <si>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</si>
  <si>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</si>
  <si>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</si>
  <si>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</si>
  <si>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</si>
  <si>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</si>
  <si>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</si>
  <si>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</si>
  <si>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</si>
  <si>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</si>
  <si>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</si>
  <si>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</si>
  <si>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</si>
  <si>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</si>
  <si>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</si>
  <si>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</si>
  <si>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</si>
  <si>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</si>
  <si>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</si>
  <si>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</si>
  <si>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</si>
  <si>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</si>
  <si>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</si>
  <si>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</si>
  <si>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</si>
  <si>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</si>
  <si>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</si>
  <si>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</si>
  <si>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</si>
  <si>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</si>
  <si>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</si>
  <si>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</si>
  <si>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</si>
  <si>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</si>
  <si>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</si>
  <si>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</si>
  <si>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</si>
  <si>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</si>
  <si>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</si>
  <si>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</si>
  <si>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</si>
  <si>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</si>
  <si>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</si>
  <si>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</si>
  <si>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</si>
  <si>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</si>
  <si>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</si>
  <si>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</si>
  <si>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</si>
  <si>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</si>
  <si>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</si>
  <si>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</si>
  <si>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</si>
  <si>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</si>
  <si>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</si>
  <si>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</si>
  <si>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</si>
  <si>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</si>
  <si>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</si>
  <si>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</si>
  <si>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</si>
  <si>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</si>
  <si>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</si>
  <si>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</si>
  <si>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</si>
  <si>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</si>
  <si>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</si>
  <si>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</si>
  <si>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</si>
  <si>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</si>
  <si>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</si>
  <si>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</si>
  <si>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</si>
  <si>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</si>
  <si>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</si>
  <si>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</si>
  <si>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</si>
  <si>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</si>
  <si>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</si>
  <si>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</si>
  <si>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</si>
  <si>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</si>
  <si>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</si>
  <si>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</si>
  <si>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</si>
  <si>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</si>
  <si>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</si>
  <si>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</si>
  <si>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</si>
  <si>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</si>
  <si>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</si>
  <si>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</si>
  <si>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</si>
  <si>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</si>
  <si>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</si>
  <si>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</si>
  <si>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</si>
  <si>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</si>
  <si>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</si>
  <si>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</si>
  <si>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</si>
  <si>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</si>
  <si>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</si>
  <si>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</si>
  <si>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</si>
  <si>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</si>
  <si>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</si>
  <si>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</si>
  <si>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</si>
  <si>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</si>
  <si>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</si>
  <si>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</si>
  <si>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</si>
  <si>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</si>
  <si>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</si>
  <si>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</si>
  <si>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</si>
  <si>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</si>
  <si>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</si>
  <si>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</si>
  <si>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</si>
  <si>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</si>
  <si>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</si>
  <si>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</si>
  <si>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</si>
  <si>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</si>
  <si>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</si>
  <si>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</si>
  <si>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</si>
  <si>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</si>
  <si>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</si>
  <si>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</si>
  <si>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</si>
  <si>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</si>
  <si>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</si>
  <si>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</si>
  <si>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</si>
  <si>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</si>
  <si>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</si>
  <si>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</si>
  <si>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</si>
  <si>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</si>
  <si>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</si>
  <si>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</si>
  <si>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</si>
  <si>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</si>
  <si>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</si>
  <si>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</si>
  <si>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</si>
  <si>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</si>
  <si>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</si>
  <si>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</si>
  <si>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</si>
  <si>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</si>
  <si>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</si>
  <si>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</si>
  <si>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</si>
  <si>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</si>
  <si>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</si>
  <si>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</si>
  <si>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</si>
  <si>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</si>
  <si>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</si>
  <si>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</si>
  <si>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</si>
  <si>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</si>
  <si>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</si>
  <si>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</si>
  <si>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</si>
  <si>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</si>
  <si>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</si>
  <si>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</si>
  <si>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</si>
  <si>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</si>
  <si>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</si>
  <si>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</si>
  <si>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</si>
  <si>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</si>
  <si>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</si>
  <si>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</si>
  <si>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</si>
  <si>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</si>
  <si>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</si>
  <si>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</si>
  <si>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</si>
  <si>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</si>
  <si>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</si>
  <si>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</si>
  <si>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</si>
  <si>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</si>
  <si>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</si>
  <si>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</si>
  <si>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</si>
  <si>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</si>
  <si>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</si>
  <si>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</si>
  <si>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</si>
  <si>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</si>
  <si>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</si>
  <si>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</si>
  <si>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</si>
  <si>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</si>
  <si>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</si>
  <si>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</si>
  <si>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</si>
  <si>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</si>
  <si>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</si>
  <si>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</si>
  <si>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</si>
  <si>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</si>
  <si>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</si>
  <si>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</si>
  <si>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</si>
  <si>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</si>
  <si>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</si>
  <si>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</si>
  <si>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</si>
  <si>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</si>
  <si>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</si>
  <si>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</si>
  <si>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</si>
  <si>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</si>
  <si>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</si>
  <si>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</si>
  <si>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</si>
  <si>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</si>
  <si>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</si>
  <si>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</si>
  <si>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</si>
  <si>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</si>
  <si>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</si>
  <si>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</si>
  <si>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</si>
  <si>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</si>
  <si>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</si>
  <si>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</si>
  <si>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</si>
  <si>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</si>
  <si>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</si>
  <si>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</si>
  <si>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</si>
  <si>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</si>
  <si>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</si>
  <si>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</si>
  <si>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</si>
  <si>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</si>
  <si>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</si>
  <si>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</si>
  <si>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</si>
  <si>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</si>
  <si>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</si>
  <si>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</si>
  <si>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</si>
  <si>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</si>
  <si>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</si>
  <si>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</si>
  <si>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</si>
  <si>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</si>
  <si>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</si>
  <si>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</si>
  <si>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</si>
  <si>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</si>
  <si>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</si>
  <si>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</si>
  <si>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</si>
  <si>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</si>
  <si>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</si>
  <si>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</si>
  <si>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</si>
  <si>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</si>
  <si>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</si>
  <si>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</si>
  <si>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</si>
  <si>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</si>
  <si>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</si>
  <si>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</si>
  <si>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</si>
  <si>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</si>
  <si>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</si>
  <si>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</si>
  <si>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</si>
  <si>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</si>
  <si>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</si>
  <si>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</si>
  <si>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</si>
  <si>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</si>
  <si>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</si>
  <si>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</si>
  <si>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</si>
  <si>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</si>
  <si>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</si>
  <si>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</si>
  <si>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</si>
  <si>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</si>
  <si>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</si>
  <si>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</si>
  <si>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</si>
  <si>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</si>
  <si>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</si>
  <si>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</si>
  <si>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</si>
  <si>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</si>
  <si>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</si>
  <si>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</si>
  <si>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</si>
  <si>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</si>
  <si>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</si>
  <si>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</si>
  <si>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</si>
  <si>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</si>
  <si>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</si>
  <si>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</si>
  <si>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</si>
  <si>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</si>
  <si>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</si>
  <si>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</si>
  <si>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</si>
  <si>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</si>
  <si>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</si>
  <si>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</si>
  <si>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</si>
  <si>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</si>
  <si>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</si>
  <si>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</si>
  <si>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</si>
  <si>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</si>
  <si>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</si>
  <si>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</si>
  <si>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</si>
  <si>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</si>
  <si>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</si>
  <si>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</si>
  <si>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</si>
  <si>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</si>
  <si>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</si>
  <si>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</si>
  <si>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</si>
  <si>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</si>
  <si>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</si>
  <si>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</si>
  <si>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</si>
  <si>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</si>
  <si>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</si>
  <si>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</si>
  <si>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</si>
  <si>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</si>
  <si>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</si>
  <si>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</si>
  <si>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</si>
  <si>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</si>
  <si>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</si>
  <si>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</si>
  <si>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</si>
  <si>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</si>
  <si>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</si>
  <si>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</si>
  <si>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</si>
  <si>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</si>
  <si>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</si>
  <si>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</si>
  <si>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</si>
  <si>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</si>
  <si>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</si>
  <si>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</si>
  <si>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</si>
  <si>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</si>
  <si>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</si>
  <si>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</si>
  <si>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</si>
  <si>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</si>
  <si>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</si>
  <si>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</si>
  <si>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</si>
  <si>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</si>
  <si>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</si>
  <si>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</si>
  <si>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</si>
  <si>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</si>
  <si>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</si>
  <si>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</si>
  <si>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</si>
  <si>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</si>
  <si>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</si>
  <si>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</si>
  <si>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</si>
  <si>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</si>
  <si>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</si>
  <si>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</si>
  <si>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</si>
  <si>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</si>
  <si>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</si>
  <si>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</si>
  <si>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</si>
  <si>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</si>
  <si>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</si>
  <si>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</si>
  <si>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</si>
  <si>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</si>
  <si>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</si>
  <si>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</si>
  <si>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</si>
  <si>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</si>
  <si>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</si>
  <si>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</si>
  <si>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</si>
  <si>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</si>
  <si>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</si>
  <si>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</si>
  <si>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</si>
  <si>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</si>
  <si>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</si>
  <si>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</si>
  <si>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</si>
  <si>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</si>
  <si>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</si>
  <si>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</si>
  <si>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</si>
  <si>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</si>
  <si>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</si>
  <si>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</si>
  <si>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</si>
  <si>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</si>
  <si>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</si>
  <si>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</si>
  <si>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</si>
  <si>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</si>
  <si>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</si>
  <si>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</si>
  <si>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</si>
  <si>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</si>
  <si>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</si>
  <si>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</si>
  <si>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</si>
  <si>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</si>
  <si>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</si>
  <si>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</si>
  <si>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</si>
  <si>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</si>
  <si>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</si>
  <si>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</si>
  <si>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</si>
  <si>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</si>
  <si>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</si>
  <si>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</si>
  <si>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</si>
  <si>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</si>
  <si>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</si>
  <si>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</si>
  <si>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</si>
  <si>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</si>
  <si>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</si>
  <si>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</si>
  <si>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</si>
  <si>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</si>
  <si>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</si>
  <si>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</si>
  <si>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</si>
  <si>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</si>
  <si>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</si>
  <si>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</si>
  <si>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</si>
  <si>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</si>
  <si>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</si>
  <si>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</si>
  <si>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</si>
  <si>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</si>
  <si>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</si>
  <si>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</si>
  <si>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</si>
  <si>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</si>
  <si>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</si>
  <si>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</si>
  <si>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</si>
  <si>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</si>
  <si>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</si>
  <si>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</si>
  <si>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</si>
  <si>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</si>
  <si>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</si>
  <si>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</si>
  <si>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</si>
  <si>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</si>
  <si>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</si>
  <si>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</si>
  <si>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</si>
  <si>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</si>
  <si>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</si>
  <si>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</si>
  <si>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</si>
  <si>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</si>
  <si>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</si>
  <si>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</si>
  <si>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</si>
  <si>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</si>
  <si>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</si>
  <si>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</si>
  <si>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</si>
  <si>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</si>
  <si>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</si>
  <si>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</si>
  <si>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</si>
  <si>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</si>
  <si>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</si>
  <si>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</si>
  <si>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</si>
  <si>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</si>
  <si>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</si>
  <si>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</si>
  <si>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</si>
  <si>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</si>
  <si>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</si>
  <si>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</si>
  <si>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</si>
  <si>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</si>
  <si>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</si>
  <si>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</si>
  <si>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</si>
  <si>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</si>
  <si>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</si>
  <si>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</si>
  <si>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</si>
  <si>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</si>
  <si>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</si>
  <si>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</si>
  <si>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</si>
  <si>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</si>
  <si>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</si>
  <si>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</si>
  <si>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</si>
  <si>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</si>
  <si>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</si>
  <si>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</si>
  <si>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</si>
  <si>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</si>
  <si>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</si>
  <si>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</si>
  <si>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</si>
  <si>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</si>
  <si>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</si>
  <si>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</si>
  <si>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</si>
  <si>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</si>
  <si>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</si>
  <si>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</si>
  <si>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</si>
  <si>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</si>
  <si>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</si>
  <si>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</si>
  <si>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</si>
  <si>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</si>
  <si>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</si>
  <si>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</si>
  <si>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</si>
  <si>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</si>
  <si>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</si>
  <si>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</si>
  <si>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</si>
  <si>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</si>
  <si>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</si>
  <si>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</si>
  <si>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</si>
  <si>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</si>
  <si>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</si>
  <si>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</si>
  <si>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</si>
  <si>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</si>
  <si>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</si>
  <si>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</si>
  <si>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</si>
  <si>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</si>
  <si>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</si>
  <si>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</si>
  <si>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</si>
  <si>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</si>
  <si>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</si>
  <si>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</si>
  <si>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</si>
  <si>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</si>
  <si>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</si>
  <si>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</si>
  <si>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</si>
  <si>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</si>
  <si>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</si>
  <si>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</si>
  <si>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</si>
  <si>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</si>
  <si>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</si>
  <si>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</si>
  <si>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</si>
  <si>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</si>
  <si>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</si>
  <si>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</si>
  <si>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</si>
  <si>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</si>
  <si>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</si>
  <si>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</si>
  <si>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</si>
  <si>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</si>
  <si>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</si>
  <si>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</si>
  <si>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</si>
  <si>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</si>
  <si>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</si>
  <si>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</si>
  <si>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</si>
  <si>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</si>
  <si>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</si>
  <si>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</si>
  <si>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</si>
  <si>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</si>
  <si>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</si>
  <si>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</si>
  <si>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</si>
  <si>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</si>
  <si>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</si>
  <si>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</si>
  <si>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</si>
  <si>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</si>
  <si>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</si>
  <si>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</si>
  <si>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</si>
  <si>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</si>
  <si>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</si>
  <si>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</si>
  <si>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</si>
  <si>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</si>
  <si>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</si>
  <si>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</si>
  <si>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</si>
  <si>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</si>
  <si>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</si>
  <si>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</si>
  <si>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</si>
  <si>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</si>
  <si>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</si>
  <si>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</si>
  <si>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</si>
  <si>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</si>
  <si>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</si>
  <si>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</si>
  <si>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</si>
  <si>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</si>
  <si>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</si>
  <si>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</si>
  <si>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</si>
  <si>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</si>
  <si>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</si>
  <si>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</si>
  <si>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</si>
  <si>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</si>
  <si>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</si>
  <si>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</si>
  <si>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</si>
  <si>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</si>
  <si>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</si>
  <si>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</si>
  <si>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</si>
  <si>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</si>
  <si>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</si>
  <si>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</si>
  <si>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</si>
  <si>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</si>
  <si>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</si>
  <si>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</si>
  <si>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</si>
  <si>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</si>
  <si>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</si>
  <si>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</si>
  <si>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</si>
  <si>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</si>
  <si>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</si>
  <si>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</si>
  <si>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</si>
  <si>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</si>
  <si>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</si>
  <si>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</si>
  <si>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</si>
  <si>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</si>
  <si>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</si>
  <si>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</si>
  <si>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</si>
  <si>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</si>
  <si>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</si>
  <si>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</si>
  <si>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</si>
  <si>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</si>
  <si>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</si>
  <si>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</si>
  <si>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</si>
  <si>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</si>
  <si>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</si>
  <si>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</si>
  <si>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</si>
  <si>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</si>
  <si>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</si>
  <si>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</si>
  <si>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</si>
  <si>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</si>
  <si>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</si>
  <si>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</si>
  <si>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</si>
  <si>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</si>
  <si>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</si>
  <si>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</si>
  <si>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</si>
  <si>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</si>
  <si>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</si>
  <si>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</si>
  <si>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</si>
  <si>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</si>
  <si>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</si>
  <si>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</si>
  <si>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</si>
  <si>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</si>
  <si>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</si>
  <si>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</si>
  <si>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</si>
  <si>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</si>
  <si>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</si>
  <si>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</si>
  <si>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</si>
  <si>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</si>
  <si>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</si>
  <si>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</si>
  <si>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</si>
  <si>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</si>
  <si>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</si>
  <si>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</si>
  <si>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</si>
  <si>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</si>
  <si>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</si>
  <si>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</si>
  <si>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</si>
  <si>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</si>
  <si>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</si>
  <si>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</si>
  <si>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</si>
  <si>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</si>
  <si>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</si>
  <si>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</si>
  <si>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</si>
  <si>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</si>
  <si>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</si>
  <si>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</si>
  <si>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</si>
  <si>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</si>
  <si>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</si>
  <si>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</si>
  <si>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</si>
  <si>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</si>
  <si>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</si>
  <si>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</si>
  <si>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</si>
  <si>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</si>
  <si>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</si>
  <si>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</si>
  <si>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</si>
  <si>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</si>
  <si>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</si>
  <si>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</si>
  <si>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</si>
  <si>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</si>
  <si>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</si>
  <si>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</si>
  <si>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</si>
  <si>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</si>
  <si>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</si>
  <si>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</si>
  <si>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</si>
  <si>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</si>
  <si>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</si>
  <si>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</si>
  <si>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</si>
  <si>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</si>
  <si>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</si>
  <si>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</si>
  <si>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</si>
  <si>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</si>
  <si>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</si>
  <si>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</si>
  <si>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</si>
  <si>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</si>
  <si>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</si>
  <si>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</si>
  <si>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</si>
  <si>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</si>
  <si>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</si>
  <si>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</si>
  <si>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</si>
  <si>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</si>
  <si>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</si>
  <si>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</si>
  <si>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</si>
  <si>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</si>
  <si>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</si>
  <si>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</si>
  <si>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</si>
  <si>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</si>
  <si>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</si>
  <si>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</si>
  <si>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</si>
  <si>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</si>
  <si>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</si>
  <si>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</si>
  <si>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</si>
  <si>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</si>
  <si>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</si>
  <si>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</si>
  <si>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</si>
  <si>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</si>
  <si>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</si>
  <si>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</si>
  <si>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</si>
  <si>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</si>
  <si>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</si>
  <si>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</si>
  <si>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</si>
  <si>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</si>
  <si>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</si>
  <si>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</si>
  <si>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</si>
  <si>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</si>
  <si>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</si>
  <si>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</si>
  <si>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</si>
  <si>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</si>
  <si>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</si>
  <si>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</si>
  <si>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</si>
  <si>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</si>
  <si>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</si>
  <si>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</si>
  <si>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</si>
  <si>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</si>
  <si>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</si>
  <si>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</si>
  <si>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</si>
  <si>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</si>
  <si>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</si>
  <si>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</si>
  <si>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</si>
  <si>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</si>
  <si>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</si>
  <si>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</si>
  <si>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</si>
  <si>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</si>
  <si>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</si>
  <si>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</si>
  <si>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</si>
  <si>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</si>
  <si>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</si>
  <si>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</si>
  <si>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</si>
  <si>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</si>
  <si>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</si>
  <si>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</si>
  <si>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</si>
  <si>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</si>
  <si>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</si>
  <si>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</si>
  <si>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</si>
  <si>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</si>
  <si>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</si>
  <si>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</si>
  <si>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</si>
  <si>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</si>
  <si>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</si>
  <si>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</si>
  <si>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</si>
  <si>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</si>
  <si>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</si>
  <si>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</si>
  <si>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</si>
  <si>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</si>
  <si>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</si>
  <si>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</si>
  <si>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</si>
  <si>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</si>
  <si>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</si>
  <si>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</si>
  <si>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</si>
  <si>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</si>
  <si>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</si>
  <si>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</si>
  <si>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</si>
  <si>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</si>
  <si>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</si>
  <si>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</si>
  <si>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</si>
  <si>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</si>
  <si>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</si>
  <si>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</si>
  <si>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</si>
  <si>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</si>
  <si>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</si>
  <si>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</si>
  <si>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</si>
  <si>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</si>
  <si>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</si>
  <si>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</si>
  <si>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</si>
  <si>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</si>
  <si>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</si>
  <si>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</si>
  <si>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</si>
  <si>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</si>
  <si>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</si>
  <si>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</si>
  <si>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</si>
  <si>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</si>
  <si>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</si>
  <si>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</si>
  <si>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</si>
  <si>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</si>
  <si>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</si>
  <si>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</si>
  <si>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</si>
  <si>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</si>
  <si>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</si>
  <si>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</si>
  <si>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</si>
  <si>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</si>
  <si>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</si>
  <si>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</si>
  <si>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</si>
  <si>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</si>
  <si>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</si>
  <si>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</si>
  <si>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</si>
  <si>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</si>
  <si>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</si>
  <si>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</si>
  <si>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</si>
  <si>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</si>
  <si>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</si>
  <si>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</si>
  <si>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</si>
  <si>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</si>
  <si>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</si>
  <si>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</si>
  <si>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</si>
  <si>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</si>
  <si>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</si>
  <si>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</si>
  <si>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</si>
  <si>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</si>
  <si>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</si>
  <si>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</si>
  <si>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</si>
  <si>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</si>
  <si>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</si>
  <si>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</si>
  <si>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</si>
  <si>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</si>
  <si>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</si>
  <si>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</si>
  <si>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</si>
  <si>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</si>
  <si>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</si>
  <si>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</si>
  <si>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</si>
  <si>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</si>
  <si>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</si>
  <si>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</si>
  <si>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</si>
  <si>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</si>
  <si>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</si>
  <si>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</si>
  <si>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</si>
  <si>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</si>
  <si>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</si>
  <si>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</si>
  <si>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</si>
  <si>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</si>
  <si>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</si>
  <si>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</si>
  <si>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</si>
  <si>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</si>
  <si>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</si>
  <si>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</si>
  <si>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</si>
  <si>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</si>
  <si>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</si>
  <si>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</si>
  <si>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</si>
  <si>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</si>
  <si>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</si>
  <si>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</si>
  <si>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</si>
  <si>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</si>
  <si>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</si>
  <si>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</si>
  <si>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</si>
  <si>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</si>
  <si>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</si>
  <si>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</si>
  <si>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</si>
  <si>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</si>
  <si>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</si>
  <si>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</si>
  <si>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</si>
  <si>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</si>
  <si>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</si>
  <si>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</si>
  <si>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</si>
  <si>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</si>
  <si>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</si>
  <si>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</si>
  <si>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</si>
  <si>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</si>
  <si>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</si>
  <si>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</si>
  <si>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</si>
  <si>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</si>
  <si>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</si>
  <si>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</si>
  <si>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</si>
  <si>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</si>
  <si>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</si>
  <si>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</si>
  <si>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</si>
  <si>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</si>
  <si>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</si>
  <si>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</si>
  <si>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</si>
  <si>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</si>
  <si>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</si>
  <si>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</si>
  <si>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</si>
  <si>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</si>
  <si>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</si>
  <si>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</si>
  <si>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</si>
  <si>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</si>
  <si>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</si>
  <si>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</si>
  <si>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</si>
  <si>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</si>
  <si>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</si>
  <si>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</si>
  <si>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</si>
  <si>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</si>
  <si>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</si>
  <si>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</si>
  <si>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</si>
  <si>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</si>
  <si>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</si>
  <si>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</si>
  <si>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</si>
  <si>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</si>
  <si>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</si>
  <si>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</si>
  <si>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</si>
  <si>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</si>
  <si>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</si>
  <si>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</si>
  <si>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</si>
  <si>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</si>
  <si>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</si>
  <si>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</si>
  <si>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</si>
  <si>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</si>
  <si>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</si>
  <si>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</si>
  <si>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</si>
  <si>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</si>
  <si>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</si>
  <si>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</si>
  <si>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</si>
  <si>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</si>
  <si>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</si>
  <si>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</si>
  <si>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</si>
  <si>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</si>
  <si>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</si>
  <si>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</si>
  <si>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</si>
  <si>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</si>
  <si>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</si>
  <si>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</si>
  <si>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</si>
  <si>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</si>
  <si>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</si>
  <si>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</si>
  <si>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</si>
  <si>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</si>
  <si>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</si>
  <si>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</si>
  <si>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</si>
  <si>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</si>
  <si>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</si>
  <si>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</si>
  <si>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</si>
  <si>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</si>
  <si>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</si>
  <si>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</si>
  <si>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</si>
  <si>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</si>
  <si>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</si>
  <si>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</si>
  <si>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</si>
  <si>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</si>
  <si>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</si>
  <si>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</si>
  <si>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</si>
  <si>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</si>
  <si>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</si>
  <si>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</si>
  <si>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</si>
  <si>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</si>
  <si>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</si>
  <si>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</si>
  <si>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</si>
  <si>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</si>
  <si>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</si>
  <si>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</si>
  <si>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</si>
  <si>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</si>
  <si>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</si>
  <si>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</si>
  <si>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</si>
  <si>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</si>
  <si>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</si>
  <si>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</si>
  <si>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</si>
  <si>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</si>
  <si>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</si>
  <si>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</si>
  <si>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</si>
  <si>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</si>
  <si>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</si>
  <si>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</si>
  <si>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</si>
  <si>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</si>
  <si>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</si>
  <si>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</si>
  <si>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</si>
  <si>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</si>
  <si>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</si>
  <si>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</si>
  <si>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</si>
  <si>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</si>
  <si>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</si>
  <si>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</si>
  <si>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</si>
  <si>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</si>
  <si>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</si>
  <si>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</si>
  <si>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</si>
  <si>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</si>
  <si>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</si>
  <si>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</si>
  <si>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</si>
  <si>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</si>
  <si>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</si>
  <si>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</si>
  <si>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</si>
  <si>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</si>
  <si>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</si>
  <si>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</si>
  <si>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</si>
  <si>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</si>
  <si>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</si>
  <si>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</si>
  <si>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</si>
  <si>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</si>
  <si>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</si>
  <si>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</si>
  <si>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</si>
  <si>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</si>
  <si>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</si>
  <si>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</si>
  <si>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</si>
  <si>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</si>
  <si>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</si>
  <si>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</si>
  <si>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</si>
  <si>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</si>
  <si>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</si>
  <si>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</si>
  <si>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</si>
  <si>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</si>
  <si>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</si>
  <si>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</si>
  <si>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</si>
  <si>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</si>
  <si>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</si>
  <si>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</si>
  <si>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</si>
  <si>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</si>
  <si>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</si>
  <si>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</si>
  <si>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</si>
  <si>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</si>
  <si>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</si>
  <si>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</si>
  <si>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</si>
  <si>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</si>
  <si>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</si>
  <si>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</si>
  <si>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</si>
  <si>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</si>
  <si>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</si>
  <si>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</si>
  <si>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</si>
  <si>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</si>
  <si>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</si>
  <si>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</si>
  <si>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</si>
  <si>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</si>
  <si>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</si>
  <si>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</si>
  <si>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</si>
  <si>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</si>
  <si>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</si>
  <si>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</si>
  <si>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</si>
  <si>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</si>
  <si>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</si>
  <si>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</si>
  <si>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</si>
  <si>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</si>
  <si>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</si>
  <si>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</si>
  <si>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</si>
  <si>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</si>
  <si>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</si>
  <si>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</si>
  <si>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</si>
  <si>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</si>
  <si>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</si>
  <si>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</si>
  <si>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</si>
  <si>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</si>
  <si>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</si>
  <si>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</si>
  <si>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</si>
  <si>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</si>
  <si>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</si>
  <si>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</si>
  <si>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</si>
  <si>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</si>
  <si>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</si>
  <si>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</si>
  <si>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</si>
  <si>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</si>
  <si>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</si>
  <si>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</si>
  <si>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</si>
  <si>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</si>
  <si>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</si>
  <si>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</si>
  <si>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</si>
  <si>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</si>
  <si>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</si>
  <si>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</si>
  <si>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</si>
  <si>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</si>
  <si>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</si>
  <si>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</si>
  <si>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</si>
  <si>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</si>
  <si>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</si>
  <si>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</si>
  <si>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</si>
  <si>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</si>
  <si>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</si>
  <si>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</si>
  <si>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</si>
  <si>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</si>
  <si>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</si>
  <si>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</si>
  <si>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</si>
  <si>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</si>
  <si>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</si>
  <si>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</si>
  <si>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</si>
  <si>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</si>
  <si>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</si>
  <si>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</si>
  <si>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</si>
  <si>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</si>
  <si>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</si>
  <si>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</si>
  <si>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</si>
  <si>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</si>
  <si>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</si>
  <si>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</si>
  <si>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</si>
  <si>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</si>
  <si>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</si>
  <si>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</si>
  <si>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</si>
  <si>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</si>
  <si>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</si>
  <si>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</si>
  <si>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</si>
  <si>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</si>
  <si>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</si>
  <si>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</si>
  <si>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</si>
  <si>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</si>
  <si>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</si>
  <si>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</si>
  <si>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</si>
  <si>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</si>
  <si>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</si>
  <si>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</si>
  <si>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</si>
  <si>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</si>
  <si>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</si>
  <si>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</si>
  <si>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</si>
  <si>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</si>
  <si>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</si>
  <si>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</si>
  <si>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</si>
  <si>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</si>
  <si>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</si>
  <si>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</si>
  <si>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</si>
  <si>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</si>
  <si>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</si>
  <si>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</si>
  <si>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</si>
  <si>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</si>
  <si>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</si>
  <si>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</si>
  <si>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</si>
  <si>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</si>
  <si>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</si>
  <si>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</si>
  <si>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</si>
  <si>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</si>
  <si>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</si>
  <si>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</si>
  <si>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</si>
  <si>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</si>
  <si>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</si>
  <si>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</si>
  <si>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</si>
  <si>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</si>
  <si>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</si>
  <si>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</si>
  <si>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</si>
  <si>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</si>
  <si>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</si>
  <si>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</si>
  <si>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</si>
  <si>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</si>
  <si>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</si>
  <si>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</si>
  <si>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</si>
  <si>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</si>
  <si>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</si>
  <si>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</si>
  <si>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</si>
  <si>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</si>
  <si>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</si>
  <si>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</si>
  <si>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</si>
  <si>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</si>
  <si>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</si>
  <si>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</si>
  <si>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</si>
  <si>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</si>
  <si>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</si>
  <si>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</si>
  <si>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</si>
  <si>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</si>
  <si>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</si>
  <si>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</si>
  <si>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</si>
  <si>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</si>
  <si>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</si>
  <si>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</si>
  <si>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</si>
  <si>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</si>
  <si>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</si>
  <si>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</si>
  <si>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</si>
  <si>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</si>
  <si>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</si>
  <si>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</si>
  <si>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</si>
  <si>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</si>
  <si>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</si>
  <si>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</si>
  <si>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</si>
  <si>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</si>
  <si>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</si>
  <si>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</si>
  <si>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</si>
  <si>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</si>
  <si>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</si>
  <si>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</si>
  <si>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</si>
  <si>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</si>
  <si>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</si>
  <si>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</si>
  <si>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</si>
  <si>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</si>
  <si>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</si>
  <si>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</si>
  <si>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</si>
  <si>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</si>
  <si>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</si>
  <si>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</si>
  <si>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</si>
  <si>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</si>
  <si>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</si>
  <si>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</si>
  <si>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</si>
  <si>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</si>
  <si>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</si>
  <si>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</si>
  <si>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</si>
  <si>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</si>
  <si>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</si>
  <si>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</si>
  <si>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</si>
  <si>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</si>
  <si>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</si>
  <si>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</si>
  <si>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</si>
  <si>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</si>
  <si>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</si>
  <si>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</si>
  <si>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</si>
  <si>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</si>
  <si>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</si>
  <si>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</si>
  <si>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</si>
  <si>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</si>
  <si>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</si>
  <si>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</si>
  <si>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</si>
  <si>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</si>
  <si>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</si>
  <si>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</si>
  <si>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</si>
  <si>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</si>
  <si>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</si>
  <si>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</si>
  <si>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</si>
  <si>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</si>
  <si>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</si>
  <si>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</si>
  <si>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</si>
  <si>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</si>
  <si>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</si>
  <si>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</si>
  <si>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</si>
  <si>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</si>
  <si>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</si>
  <si>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</si>
  <si>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</si>
  <si>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</si>
  <si>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</si>
  <si>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</si>
  <si>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</si>
  <si>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</si>
  <si>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</si>
  <si>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</si>
  <si>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</si>
  <si>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</si>
  <si>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</si>
  <si>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</si>
  <si>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</si>
  <si>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</si>
  <si>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</si>
  <si>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</si>
  <si>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</si>
  <si>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</si>
  <si>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</si>
  <si>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</si>
  <si>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</si>
  <si>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</si>
  <si>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</si>
  <si>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</si>
  <si>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</si>
  <si>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</si>
  <si>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</si>
  <si>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</si>
  <si>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</si>
  <si>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</si>
  <si>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</si>
  <si>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</si>
  <si>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</si>
  <si>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</si>
  <si>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</si>
  <si>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</si>
  <si>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</si>
  <si>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</si>
  <si>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</si>
  <si>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</si>
  <si>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</si>
  <si>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</si>
  <si>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</si>
  <si>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</si>
  <si>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</si>
  <si>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</si>
  <si>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</si>
  <si>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</si>
  <si>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</si>
  <si>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</si>
  <si>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</si>
  <si>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</si>
  <si>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</si>
  <si>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</si>
  <si>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</si>
  <si>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</si>
  <si>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</si>
  <si>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</si>
  <si>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</si>
  <si>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</si>
  <si>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</si>
  <si>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</si>
  <si>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</si>
  <si>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</si>
  <si>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</si>
  <si>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</si>
  <si>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</si>
  <si>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</si>
  <si>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</si>
  <si>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</si>
  <si>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</si>
  <si>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</si>
  <si>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</si>
  <si>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</si>
  <si>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</si>
  <si>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</si>
  <si>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</si>
  <si>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</si>
  <si>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</si>
  <si>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</si>
  <si>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</si>
  <si>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</si>
  <si>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</si>
  <si>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</si>
  <si>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</si>
  <si>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</si>
  <si>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</si>
  <si>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</si>
  <si>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</si>
  <si>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</si>
  <si>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</si>
  <si>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</si>
  <si>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</si>
  <si>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</si>
  <si>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</si>
  <si>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</si>
  <si>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</si>
  <si>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</si>
  <si>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</si>
  <si>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</si>
  <si>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</si>
  <si>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</si>
  <si>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</si>
  <si>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</si>
  <si>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</si>
  <si>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</si>
  <si>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</si>
  <si>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</si>
  <si>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</si>
  <si>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</si>
  <si>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</si>
  <si>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</si>
  <si>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</si>
  <si>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</si>
  <si>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</si>
  <si>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</si>
  <si>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</si>
  <si>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</si>
  <si>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</si>
  <si>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</si>
  <si>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</si>
  <si>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</si>
  <si>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</si>
  <si>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</si>
  <si>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</si>
  <si>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</si>
  <si>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</si>
  <si>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</si>
  <si>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</si>
  <si>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</si>
  <si>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</si>
  <si>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</si>
  <si>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</si>
  <si>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</si>
  <si>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</si>
  <si>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</si>
  <si>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</si>
  <si>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</si>
  <si>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</si>
  <si>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</si>
  <si>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</si>
  <si>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</si>
  <si>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</si>
  <si>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</si>
  <si>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</si>
  <si>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</si>
  <si>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</si>
  <si>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</si>
  <si>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</si>
  <si>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</si>
  <si>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</si>
  <si>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</si>
  <si>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</si>
  <si>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</si>
  <si>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</si>
  <si>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</si>
  <si>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</si>
  <si>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</si>
  <si>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</si>
  <si>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</si>
  <si>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</si>
  <si>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</si>
  <si>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</si>
  <si>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</si>
  <si>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</si>
  <si>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</si>
  <si>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</si>
  <si>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</si>
  <si>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</si>
  <si>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</si>
  <si>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</si>
  <si>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</si>
  <si>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</si>
  <si>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</si>
  <si>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</si>
  <si>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</si>
  <si>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</si>
  <si>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</si>
  <si>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</si>
  <si>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</si>
  <si>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</si>
  <si>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</si>
  <si>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</si>
  <si>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</si>
  <si>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</si>
  <si>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</si>
  <si>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</si>
  <si>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</si>
  <si>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</si>
  <si>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</si>
  <si>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</si>
  <si>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</si>
  <si>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</si>
  <si>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</si>
  <si>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</si>
  <si>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</si>
  <si>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</si>
  <si>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</si>
  <si>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</si>
  <si>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</si>
  <si>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</si>
  <si>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</si>
  <si>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</si>
  <si>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</si>
  <si>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</si>
  <si>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</si>
  <si>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</si>
  <si>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</si>
  <si>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</si>
  <si>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</si>
  <si>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</si>
  <si>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</si>
  <si>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</si>
  <si>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</si>
  <si>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</si>
  <si>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</si>
  <si>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</si>
  <si>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</si>
  <si>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</si>
  <si>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</si>
  <si>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</si>
  <si>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</si>
  <si>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</si>
  <si>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</si>
  <si>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</si>
  <si>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</si>
  <si>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</si>
  <si>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</si>
  <si>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</si>
  <si>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</si>
  <si>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</si>
  <si>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</si>
  <si>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</si>
  <si>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</si>
  <si>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</si>
  <si>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</si>
  <si>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</si>
  <si>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</si>
  <si>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</si>
  <si>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</si>
  <si>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</si>
  <si>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</si>
  <si>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</si>
  <si>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</si>
  <si>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</si>
  <si>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</si>
  <si>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</si>
  <si>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</si>
  <si>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</si>
  <si>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</si>
  <si>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</si>
  <si>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</si>
  <si>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</si>
  <si>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</si>
  <si>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</si>
  <si>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</si>
  <si>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</si>
  <si>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</si>
  <si>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</si>
  <si>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</si>
  <si>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</si>
  <si>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</si>
  <si>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</si>
  <si>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</si>
  <si>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</si>
  <si>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</si>
  <si>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</si>
  <si>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</si>
  <si>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</si>
  <si>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</si>
  <si>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</si>
  <si>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</si>
  <si>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</si>
  <si>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</si>
  <si>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</si>
  <si>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</si>
  <si>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</si>
  <si>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</si>
  <si>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</si>
  <si>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</si>
  <si>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</si>
  <si>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</si>
  <si>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</si>
  <si>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</si>
  <si>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</si>
  <si>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</si>
  <si>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</si>
  <si>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</si>
  <si>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</si>
  <si>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</si>
  <si>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</si>
  <si>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</si>
  <si>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</si>
  <si>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</si>
  <si>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</si>
  <si>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</si>
  <si>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</si>
  <si>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</si>
  <si>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</si>
  <si>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</si>
  <si>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</si>
  <si>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</si>
  <si>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</si>
  <si>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</si>
  <si>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</si>
  <si>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</si>
  <si>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</si>
  <si>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</si>
  <si>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</si>
  <si>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</si>
  <si>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</si>
  <si>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</si>
  <si>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</si>
  <si>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</si>
  <si>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</si>
  <si>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</si>
  <si>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</si>
  <si>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</si>
  <si>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</si>
  <si>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</si>
  <si>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</si>
  <si>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</si>
  <si>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</si>
  <si>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</si>
  <si>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</si>
  <si>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</si>
  <si>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</si>
  <si>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</si>
  <si>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</si>
  <si>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</si>
  <si>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</si>
  <si>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</si>
  <si>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</si>
  <si>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</si>
  <si>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</si>
  <si>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</si>
  <si>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</si>
  <si>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</si>
  <si>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</si>
  <si>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</si>
  <si>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</si>
  <si>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</si>
  <si>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</si>
  <si>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</si>
  <si>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</si>
  <si>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</si>
  <si>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</si>
  <si>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</si>
  <si>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</si>
  <si>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</si>
  <si>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</si>
  <si>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</si>
  <si>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</si>
  <si>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</si>
  <si>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</si>
  <si>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</si>
  <si>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</si>
  <si>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</si>
  <si>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</si>
  <si>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</si>
  <si>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</si>
  <si>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</si>
  <si>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</si>
  <si>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</si>
  <si>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</si>
  <si>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</si>
  <si>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</si>
  <si>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</si>
  <si>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</si>
  <si>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</si>
  <si>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</si>
  <si>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</si>
  <si>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</si>
  <si>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</si>
  <si>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</si>
  <si>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</si>
  <si>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</si>
  <si>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</si>
  <si>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</si>
  <si>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</si>
  <si>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</si>
  <si>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</si>
  <si>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</si>
  <si>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</si>
  <si>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</si>
  <si>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</si>
  <si>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</si>
  <si>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</si>
  <si>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</si>
  <si>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</si>
  <si>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</si>
  <si>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</si>
  <si>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</si>
  <si>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</si>
  <si>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</si>
  <si>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</si>
  <si>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</si>
  <si>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</si>
  <si>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</si>
  <si>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</si>
  <si>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</si>
  <si>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</si>
  <si>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</si>
  <si>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</si>
  <si>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</si>
  <si>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</si>
  <si>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</si>
  <si>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</si>
  <si>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</si>
  <si>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</si>
  <si>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</si>
  <si>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</si>
  <si>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</si>
  <si>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</si>
  <si>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</si>
  <si>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</si>
  <si>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</si>
  <si>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</si>
  <si>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</si>
  <si>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</si>
  <si>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</si>
  <si>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</si>
  <si>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</si>
  <si>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</si>
  <si>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</si>
  <si>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</si>
  <si>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</si>
  <si>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</si>
  <si>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</si>
  <si>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</si>
  <si>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</si>
  <si>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</si>
  <si>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</si>
  <si>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</si>
  <si>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</si>
  <si>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</si>
  <si>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</si>
  <si>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</si>
  <si>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</si>
  <si>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</si>
  <si>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</si>
  <si>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</si>
  <si>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</si>
  <si>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</si>
  <si>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</si>
  <si>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</si>
  <si>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</si>
  <si>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</si>
  <si>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</si>
  <si>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</si>
  <si>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</si>
  <si>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</si>
  <si>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</si>
  <si>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</si>
  <si>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</si>
  <si>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</si>
  <si>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</si>
  <si>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</si>
  <si>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</si>
  <si>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</si>
  <si>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</si>
  <si>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</si>
  <si>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</si>
  <si>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</si>
  <si>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</si>
  <si>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</si>
  <si>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</si>
  <si>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</si>
  <si>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</si>
  <si>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</si>
  <si>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</si>
  <si>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</si>
  <si>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</si>
  <si>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</si>
  <si>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</si>
  <si>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</si>
  <si>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</si>
  <si>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</si>
  <si>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</si>
  <si>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</si>
  <si>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</si>
  <si>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</si>
  <si>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</si>
  <si>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</si>
  <si>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</si>
  <si>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</si>
  <si>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</si>
  <si>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</si>
  <si>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</si>
  <si>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</si>
  <si>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</si>
  <si>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</si>
  <si>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</si>
  <si>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</si>
  <si>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</si>
  <si>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</si>
  <si>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</si>
  <si>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</si>
  <si>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</si>
  <si>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</si>
  <si>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</si>
  <si>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</si>
  <si>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</si>
  <si>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</si>
  <si>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</si>
  <si>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</si>
  <si>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</si>
  <si>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</si>
  <si>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</si>
  <si>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</si>
  <si>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</si>
  <si>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</si>
  <si>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</si>
  <si>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</si>
  <si>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</si>
  <si>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</si>
  <si>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</si>
  <si>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</si>
  <si>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</si>
  <si>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</si>
  <si>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</si>
  <si>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</si>
  <si>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</si>
  <si>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</si>
  <si>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</si>
  <si>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</si>
  <si>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</si>
  <si>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</si>
  <si>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</si>
  <si>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</si>
  <si>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</si>
  <si>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</si>
  <si>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</si>
  <si>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</si>
  <si>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</si>
  <si>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</si>
  <si>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</si>
  <si>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</si>
  <si>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</si>
  <si>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</si>
  <si>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</si>
  <si>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</si>
  <si>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</si>
  <si>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</si>
  <si>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</si>
  <si>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</si>
  <si>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</si>
  <si>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</si>
  <si>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</si>
  <si>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</si>
  <si>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</si>
  <si>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</si>
  <si>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</si>
  <si>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</si>
  <si>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</si>
  <si>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</si>
  <si>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</si>
  <si>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</si>
  <si>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</si>
  <si>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</si>
  <si>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</si>
  <si>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</si>
  <si>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</si>
  <si>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</si>
  <si>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</si>
  <si>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</si>
  <si>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</si>
  <si>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</si>
  <si>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</si>
  <si>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</si>
  <si>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</si>
  <si>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</si>
  <si>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</si>
  <si>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</si>
  <si>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</si>
  <si>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</si>
  <si>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</si>
  <si>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</si>
  <si>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</si>
  <si>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</si>
  <si>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</si>
  <si>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</si>
  <si>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</si>
  <si>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</si>
  <si>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</si>
  <si>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</si>
  <si>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</si>
  <si>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</si>
  <si>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</si>
  <si>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</si>
  <si>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</si>
  <si>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</si>
  <si>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</si>
  <si>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</si>
  <si>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</si>
  <si>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</si>
  <si>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</si>
  <si>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</si>
  <si>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</si>
  <si>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</si>
  <si>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</si>
  <si>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</si>
  <si>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</si>
  <si>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</si>
  <si>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</si>
  <si>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</si>
  <si>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</si>
  <si>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</si>
  <si>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</si>
  <si>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</si>
  <si>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</si>
  <si>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</si>
  <si>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</si>
  <si>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</si>
  <si>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</si>
  <si>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</si>
  <si>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</si>
  <si>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</si>
  <si>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</si>
  <si>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</si>
  <si>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</si>
  <si>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</si>
  <si>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</si>
  <si>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</si>
  <si>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</si>
  <si>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</si>
  <si>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</si>
  <si>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</si>
  <si>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</si>
  <si>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</si>
  <si>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</si>
  <si>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</si>
  <si>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</si>
  <si>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</si>
  <si>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</si>
  <si>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</si>
  <si>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</si>
  <si>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</si>
  <si>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</si>
  <si>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</si>
  <si>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</si>
  <si>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</si>
  <si>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</si>
  <si>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</si>
  <si>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</si>
  <si>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</si>
  <si>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</si>
  <si>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</si>
  <si>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</si>
  <si>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</si>
  <si>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</si>
  <si>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</si>
  <si>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</si>
  <si>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</si>
  <si>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</si>
  <si>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</si>
  <si>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</si>
  <si>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</si>
  <si>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</si>
  <si>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</si>
  <si>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</si>
  <si>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</si>
  <si>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</si>
  <si>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</si>
  <si>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</si>
  <si>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</si>
  <si>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</si>
  <si>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</si>
  <si>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</si>
  <si>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</si>
  <si>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</si>
  <si>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</si>
  <si>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</si>
  <si>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</si>
  <si>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</si>
  <si>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</si>
  <si>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</si>
  <si>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</si>
  <si>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</si>
  <si>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</si>
  <si>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</si>
  <si>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</si>
  <si>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</si>
  <si>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</si>
  <si>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</si>
  <si>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</si>
  <si>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</si>
  <si>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</si>
  <si>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</si>
  <si>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</si>
  <si>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</si>
  <si>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</si>
  <si>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</si>
  <si>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</si>
  <si>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</si>
  <si>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</si>
  <si>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</si>
  <si>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</si>
  <si>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</si>
  <si>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</si>
  <si>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</si>
  <si>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</si>
  <si>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</si>
  <si>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</si>
  <si>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</si>
  <si>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</si>
  <si>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</si>
  <si>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</si>
  <si>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</si>
  <si>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</si>
  <si>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</si>
  <si>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</si>
  <si>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</si>
  <si>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</si>
  <si>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</si>
  <si>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</si>
  <si>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</si>
  <si>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</si>
  <si>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</si>
  <si>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</si>
  <si>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</si>
  <si>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</si>
  <si>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</si>
  <si>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</si>
  <si>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</si>
  <si>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</si>
  <si>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</si>
  <si>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</si>
  <si>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</si>
  <si>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</si>
  <si>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</si>
  <si>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</si>
  <si>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</si>
  <si>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</si>
  <si>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</si>
  <si>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</si>
  <si>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</si>
  <si>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</si>
  <si>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</si>
  <si>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</si>
  <si>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</si>
  <si>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</si>
  <si>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</si>
  <si>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</si>
  <si>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</si>
  <si>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</si>
  <si>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</si>
  <si>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</si>
  <si>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</si>
  <si>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</si>
  <si>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</si>
  <si>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</si>
  <si>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</si>
  <si>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</si>
  <si>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</si>
  <si>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</si>
  <si>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</si>
  <si>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</si>
  <si>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</si>
  <si>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</si>
  <si>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</si>
  <si>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</si>
  <si>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</si>
  <si>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</si>
  <si>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</si>
  <si>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</si>
  <si>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</si>
  <si>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</si>
  <si>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</si>
  <si>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</si>
  <si>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</si>
  <si>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</si>
  <si>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</si>
  <si>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</si>
  <si>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</si>
  <si>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</si>
  <si>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</si>
  <si>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</si>
  <si>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</si>
  <si>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</si>
  <si>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</si>
  <si>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</si>
  <si>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</si>
  <si>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</si>
  <si>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</si>
  <si>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</si>
  <si>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</si>
  <si>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</si>
  <si>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</si>
  <si>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</si>
  <si>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</si>
  <si>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</si>
  <si>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</si>
  <si>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</si>
  <si>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</si>
  <si>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</si>
  <si>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</si>
  <si>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</si>
  <si>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</si>
  <si>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</si>
  <si>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</si>
  <si>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</si>
  <si>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</si>
  <si>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</si>
  <si>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</si>
  <si>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</si>
  <si>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</si>
  <si>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</si>
  <si>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</si>
  <si>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</si>
  <si>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</si>
  <si>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</si>
  <si>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</si>
  <si>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</si>
  <si>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</si>
  <si>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</si>
  <si>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</si>
  <si>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</si>
  <si>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</si>
  <si>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</si>
  <si>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</si>
  <si>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</si>
  <si>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</si>
  <si>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</si>
  <si>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</si>
  <si>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</si>
  <si>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</si>
  <si>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</si>
  <si>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</si>
  <si>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</si>
  <si>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</si>
  <si>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</si>
  <si>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</si>
  <si>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</si>
  <si>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</si>
  <si>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</si>
  <si>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</si>
  <si>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</si>
  <si>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</si>
  <si>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</si>
  <si>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</si>
  <si>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</si>
  <si>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</si>
  <si>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</si>
  <si>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</si>
  <si>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</si>
  <si>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</si>
  <si>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</si>
  <si>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</si>
  <si>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</si>
  <si>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</si>
  <si>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</si>
  <si>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</si>
  <si>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</si>
  <si>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</si>
  <si>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</si>
  <si>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</si>
  <si>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</si>
  <si>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</si>
  <si>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</si>
  <si>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</si>
  <si>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</si>
  <si>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</si>
  <si>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</si>
  <si>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</si>
  <si>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</si>
  <si>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</si>
  <si>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</si>
  <si>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</si>
  <si>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</si>
  <si>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</si>
  <si>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</si>
  <si>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</si>
  <si>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</si>
  <si>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</si>
  <si>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</si>
  <si>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</si>
  <si>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</si>
  <si>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</si>
  <si>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</si>
  <si>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</si>
  <si>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</si>
  <si>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</si>
  <si>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</si>
  <si>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</si>
  <si>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</si>
  <si>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</si>
  <si>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</si>
  <si>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</si>
  <si>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</si>
  <si>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</si>
  <si>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</si>
  <si>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</si>
  <si>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</si>
  <si>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</si>
  <si>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</si>
  <si>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</si>
  <si>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</si>
  <si>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</si>
  <si>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</si>
  <si>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</si>
  <si>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</si>
  <si>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</si>
  <si>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</si>
  <si>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</si>
  <si>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</si>
  <si>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</si>
  <si>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</si>
  <si>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</si>
  <si>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</si>
  <si>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</si>
  <si>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</si>
  <si>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</si>
  <si>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</si>
  <si>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</si>
  <si>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</si>
  <si>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</si>
  <si>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</si>
  <si>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</si>
  <si>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</si>
  <si>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</si>
  <si>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</si>
  <si>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</si>
  <si>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</si>
  <si>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</si>
  <si>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</si>
  <si>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</si>
  <si>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</si>
  <si>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</si>
  <si>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</si>
  <si>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</si>
  <si>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</si>
  <si>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</si>
  <si>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</si>
  <si>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</si>
  <si>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</si>
  <si>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</si>
  <si>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</si>
  <si>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</si>
  <si>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</si>
  <si>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</si>
  <si>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</si>
  <si>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</si>
  <si>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</si>
  <si>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</si>
  <si>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</si>
  <si>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</si>
  <si>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</si>
  <si>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</si>
  <si>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</si>
  <si>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</si>
  <si>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</si>
  <si>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</si>
  <si>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</si>
  <si>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</si>
  <si>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</si>
  <si>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</si>
  <si>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</si>
  <si>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</si>
  <si>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</si>
  <si>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</si>
  <si>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</si>
  <si>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</si>
  <si>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</si>
  <si>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</si>
  <si>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</si>
  <si>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</si>
  <si>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</si>
  <si>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</si>
  <si>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</si>
  <si>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</si>
  <si>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</si>
  <si>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</si>
  <si>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</si>
  <si>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</si>
  <si>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</si>
  <si>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</si>
  <si>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</si>
  <si>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</si>
  <si>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</si>
  <si>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</si>
  <si>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</si>
  <si>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</si>
  <si>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</si>
  <si>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</si>
  <si>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</si>
  <si>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</si>
  <si>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</si>
  <si>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</si>
  <si>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</si>
  <si>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</si>
  <si>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</si>
  <si>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</si>
  <si>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</si>
  <si>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</si>
  <si>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</si>
  <si>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</si>
  <si>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</si>
  <si>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</si>
  <si>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</si>
  <si>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</si>
  <si>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</si>
  <si>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</si>
  <si>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</si>
  <si>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</si>
  <si>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</si>
  <si>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</si>
  <si>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</si>
  <si>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</si>
  <si>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</si>
  <si>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</si>
  <si>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</si>
  <si>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</si>
  <si>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</si>
  <si>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</si>
  <si>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</si>
  <si>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</si>
  <si>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</si>
  <si>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</si>
  <si>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</si>
  <si>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</si>
  <si>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</si>
  <si>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</si>
  <si>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</si>
  <si>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</si>
  <si>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</si>
  <si>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</si>
  <si>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</si>
  <si>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</si>
  <si>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</si>
  <si>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</si>
  <si>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</si>
  <si>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</si>
  <si>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</si>
  <si>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</si>
  <si>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</si>
  <si>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</si>
  <si>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</si>
  <si>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</si>
  <si>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</si>
  <si>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</si>
  <si>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</si>
  <si>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</si>
  <si>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</si>
  <si>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</si>
  <si>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</si>
  <si>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</si>
  <si>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</si>
  <si>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</si>
  <si>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</si>
  <si>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</si>
  <si>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</si>
  <si>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</si>
  <si>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</si>
  <si>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</si>
  <si>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</si>
  <si>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</si>
  <si>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</si>
  <si>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</si>
  <si>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</si>
  <si>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</si>
  <si>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</si>
  <si>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</si>
  <si>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</si>
  <si>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</si>
  <si>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</si>
  <si>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</si>
  <si>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</si>
  <si>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</si>
  <si>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</si>
  <si>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</si>
  <si>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</si>
  <si>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</si>
  <si>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</si>
  <si>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</si>
  <si>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</si>
  <si>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</si>
  <si>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</si>
  <si>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</si>
  <si>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</si>
  <si>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</si>
  <si>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</si>
  <si>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</si>
  <si>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</si>
  <si>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</si>
  <si>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</si>
  <si>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</si>
  <si>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</si>
  <si>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</si>
  <si>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</si>
  <si>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</si>
  <si>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</si>
  <si>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</si>
  <si>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</si>
  <si>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</si>
  <si>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</si>
  <si>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</si>
  <si>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</si>
  <si>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</si>
  <si>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</si>
  <si>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</si>
  <si>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</si>
  <si>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</si>
  <si>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</si>
  <si>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</si>
  <si>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</si>
  <si>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</si>
  <si>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</si>
  <si>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</si>
  <si>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</si>
  <si>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</si>
  <si>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</si>
  <si>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</si>
  <si>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</si>
  <si>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</si>
  <si>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</si>
  <si>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</si>
  <si>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</si>
  <si>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</si>
  <si>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</si>
  <si>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</si>
  <si>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</si>
  <si>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</si>
  <si>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</si>
  <si>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</si>
  <si>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</si>
  <si>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</si>
  <si>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</si>
  <si>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</si>
  <si>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</si>
  <si>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</si>
  <si>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</si>
  <si>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</si>
  <si>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</si>
  <si>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</si>
  <si>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</si>
  <si>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</si>
  <si>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</si>
  <si>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</si>
  <si>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</si>
  <si>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</si>
  <si>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</si>
  <si>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</si>
  <si>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</si>
  <si>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</si>
  <si>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</si>
  <si>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</si>
  <si>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</si>
  <si>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</si>
  <si>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</si>
  <si>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</si>
  <si>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</si>
  <si>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</si>
  <si>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</si>
  <si>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</si>
  <si>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</si>
  <si>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</si>
  <si>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</si>
  <si>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</si>
  <si>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</si>
  <si>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</si>
  <si>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</si>
  <si>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</si>
  <si>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</si>
  <si>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</si>
  <si>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</si>
  <si>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</si>
  <si>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</si>
  <si>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</si>
  <si>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</si>
  <si>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</si>
  <si>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</si>
  <si>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</si>
  <si>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</si>
  <si>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</si>
  <si>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</si>
  <si>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</si>
  <si>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</si>
  <si>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</si>
  <si>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</si>
  <si>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</si>
  <si>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</si>
  <si>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</si>
  <si>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</si>
  <si>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</si>
  <si>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</si>
  <si>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</si>
  <si>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</si>
  <si>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</si>
  <si>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</si>
  <si>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</si>
  <si>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</si>
  <si>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</si>
  <si>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</si>
  <si>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</si>
  <si>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</si>
  <si>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</si>
  <si>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</si>
  <si>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</si>
  <si>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</si>
  <si>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</si>
  <si>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</si>
  <si>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</si>
  <si>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</si>
  <si>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</si>
  <si>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</si>
  <si>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</si>
  <si>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</si>
  <si>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</si>
  <si>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</si>
  <si>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</si>
  <si>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</si>
  <si>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</si>
  <si>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</si>
  <si>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</si>
  <si>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</si>
  <si>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</si>
  <si>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</si>
  <si>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</si>
  <si>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</si>
  <si>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</si>
  <si>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</si>
  <si>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</si>
  <si>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</si>
  <si>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</si>
  <si>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</si>
  <si>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</si>
  <si>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</si>
  <si>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</si>
  <si>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</si>
  <si>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</si>
  <si>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</si>
  <si>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</si>
  <si>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</si>
  <si>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</si>
  <si>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</si>
  <si>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</si>
  <si>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</si>
  <si>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</si>
  <si>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</si>
  <si>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</si>
  <si>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</si>
  <si>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</si>
  <si>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</si>
  <si>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</si>
  <si>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</si>
  <si>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</si>
  <si>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</si>
  <si>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</si>
  <si>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</si>
  <si>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</si>
  <si>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</si>
  <si>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</si>
  <si>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</si>
  <si>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</si>
  <si>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</si>
  <si>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</si>
  <si>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</si>
  <si>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</si>
  <si>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</si>
  <si>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</si>
  <si>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</si>
  <si>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</si>
  <si>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</si>
  <si>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</si>
  <si>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</si>
  <si>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</si>
  <si>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</si>
  <si>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</si>
  <si>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</si>
  <si>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</si>
  <si>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</si>
  <si>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</si>
  <si>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</si>
  <si>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</si>
  <si>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</si>
  <si>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</si>
  <si>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</si>
  <si>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</si>
  <si>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</si>
  <si>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</si>
  <si>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</si>
  <si>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</si>
  <si>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</si>
  <si>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</si>
  <si>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</si>
  <si>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</si>
  <si>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</si>
  <si>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</si>
  <si>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</si>
  <si>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</si>
  <si>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</si>
  <si>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</si>
  <si>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</si>
  <si>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</si>
  <si>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</si>
  <si>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</si>
  <si>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</si>
  <si>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</si>
  <si>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</si>
  <si>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</si>
  <si>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</si>
  <si>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</si>
  <si>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</si>
  <si>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</si>
  <si>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</si>
  <si>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</si>
  <si>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</si>
  <si>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</si>
  <si>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</si>
  <si>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</si>
  <si>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</si>
  <si>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</si>
  <si>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</si>
  <si>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</si>
  <si>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</si>
  <si>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</si>
  <si>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</si>
  <si>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</si>
  <si>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</si>
  <si>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</si>
  <si>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</si>
  <si>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</si>
  <si>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</si>
  <si>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</si>
  <si>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</si>
  <si>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</si>
  <si>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</si>
  <si>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</si>
  <si>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</si>
  <si>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</si>
  <si>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</si>
  <si>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</si>
  <si>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</si>
  <si>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</si>
  <si>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</si>
  <si>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</si>
  <si>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</si>
  <si>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</si>
  <si>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</si>
  <si>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</si>
  <si>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</si>
  <si>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</si>
  <si>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</si>
  <si>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</si>
  <si>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</si>
  <si>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</si>
  <si>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</si>
  <si>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</si>
  <si>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</si>
  <si>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</si>
  <si>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</si>
  <si>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</si>
  <si>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</si>
  <si>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</si>
  <si>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</si>
  <si>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</si>
  <si>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</si>
  <si>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</si>
  <si>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</si>
  <si>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</si>
  <si>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</si>
  <si>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</si>
  <si>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</si>
  <si>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</si>
  <si>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</si>
  <si>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</si>
  <si>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</si>
  <si>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</si>
  <si>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</si>
  <si>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</si>
  <si>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</si>
  <si>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</si>
  <si>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</si>
  <si>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</si>
  <si>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</si>
  <si>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</si>
  <si>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</si>
  <si>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</si>
  <si>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</si>
  <si>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</si>
  <si>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</si>
  <si>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</si>
  <si>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</si>
  <si>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</si>
  <si>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</si>
  <si>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</si>
  <si>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</si>
  <si>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</si>
  <si>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</si>
  <si>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</si>
  <si>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</si>
  <si>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</si>
  <si>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</si>
  <si>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</si>
  <si>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</si>
  <si>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</si>
  <si>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</si>
  <si>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</si>
  <si>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</si>
  <si>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</si>
  <si>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</si>
  <si>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</si>
  <si>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</si>
  <si>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</si>
  <si>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</si>
  <si>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</si>
  <si>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</si>
  <si>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</si>
  <si>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</si>
  <si>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</si>
  <si>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</si>
  <si>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</si>
  <si>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</si>
  <si>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</si>
  <si>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</si>
  <si>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</si>
  <si>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</si>
  <si>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</si>
  <si>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</si>
  <si>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</si>
  <si>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</si>
  <si>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</si>
  <si>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</si>
  <si>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</si>
  <si>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</si>
  <si>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</si>
  <si>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</si>
  <si>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</si>
  <si>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</si>
  <si>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</si>
  <si>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</si>
  <si>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</si>
  <si>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</si>
  <si>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</si>
  <si>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</si>
  <si>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</si>
  <si>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</si>
  <si>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</si>
  <si>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</si>
  <si>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</si>
  <si>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</si>
  <si>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</si>
  <si>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</si>
  <si>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</si>
  <si>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</si>
  <si>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</si>
  <si>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</si>
  <si>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</si>
  <si>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</si>
  <si>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</si>
  <si>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</si>
  <si>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</si>
  <si>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</si>
  <si>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</si>
  <si>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</si>
  <si>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</si>
  <si>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</si>
  <si>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</si>
  <si>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</si>
  <si>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</si>
  <si>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</si>
  <si>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</si>
  <si>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</si>
  <si>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</si>
  <si>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</si>
  <si>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</si>
  <si>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</si>
  <si>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</si>
  <si>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</si>
  <si>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</si>
  <si>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</si>
  <si>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</si>
  <si>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</si>
  <si>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</si>
  <si>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</si>
  <si>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</si>
  <si>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</si>
  <si>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</si>
  <si>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</si>
  <si>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</si>
  <si>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</si>
  <si>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</si>
  <si>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</si>
  <si>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</si>
  <si>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</si>
  <si>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</si>
  <si>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</si>
  <si>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</si>
  <si>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</si>
  <si>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</si>
  <si>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</si>
  <si>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</si>
  <si>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</si>
  <si>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</si>
  <si>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</si>
  <si>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</si>
  <si>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</si>
  <si>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</si>
  <si>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</si>
  <si>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</si>
  <si>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</si>
  <si>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</si>
  <si>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</si>
  <si>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</si>
  <si>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</si>
  <si>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</si>
  <si>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</si>
  <si>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</si>
  <si>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</si>
  <si>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</si>
  <si>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</si>
  <si>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</si>
  <si>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</si>
  <si>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</si>
  <si>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</si>
  <si>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</si>
  <si>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</si>
  <si>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</si>
  <si>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</si>
  <si>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</si>
  <si>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</si>
  <si>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</si>
  <si>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</si>
  <si>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</si>
  <si>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</si>
  <si>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</si>
  <si>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</si>
  <si>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</si>
  <si>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</si>
  <si>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</si>
  <si>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</si>
  <si>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</si>
  <si>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</si>
  <si>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</si>
  <si>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</si>
  <si>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</si>
  <si>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</si>
  <si>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</si>
  <si>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</si>
  <si>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</si>
  <si>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</si>
  <si>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</si>
  <si>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</si>
  <si>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</si>
  <si>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</si>
  <si>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</si>
  <si>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</si>
  <si>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</si>
  <si>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</si>
  <si>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</si>
  <si>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</si>
  <si>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</si>
  <si>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</si>
  <si>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</si>
  <si>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</si>
  <si>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</si>
  <si>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</si>
  <si>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</si>
  <si>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</si>
  <si>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</si>
  <si>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</si>
  <si>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</si>
  <si>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</si>
  <si>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</si>
  <si>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</si>
  <si>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</si>
  <si>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</si>
  <si>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</si>
  <si>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</si>
  <si>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</si>
  <si>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</si>
  <si>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</si>
  <si>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</si>
  <si>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</si>
  <si>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</si>
  <si>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</si>
  <si>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</si>
  <si>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</si>
  <si>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</si>
  <si>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</si>
  <si>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</si>
  <si>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</si>
  <si>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</si>
  <si>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</si>
  <si>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</si>
  <si>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</si>
  <si>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</si>
  <si>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</si>
  <si>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</si>
  <si>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</si>
  <si>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</si>
  <si>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</si>
  <si>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</si>
  <si>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</si>
  <si>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</si>
  <si>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</si>
  <si>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</si>
  <si>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</si>
  <si>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</si>
  <si>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</si>
  <si>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</si>
  <si>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</si>
  <si>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</si>
  <si>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</si>
  <si>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</si>
  <si>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</si>
  <si>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</si>
  <si>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</si>
  <si>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</si>
  <si>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</si>
  <si>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</si>
  <si>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</si>
  <si>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</si>
  <si>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</si>
  <si>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</si>
  <si>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</si>
  <si>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</si>
  <si>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</si>
  <si>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</si>
  <si>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</si>
  <si>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</si>
  <si>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</si>
  <si>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</si>
  <si>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</si>
  <si>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</si>
  <si>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</si>
  <si>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</si>
  <si>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</si>
  <si>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</si>
  <si>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</si>
  <si>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</si>
  <si>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</si>
  <si>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</si>
  <si>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</si>
  <si>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</si>
  <si>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</si>
  <si>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</si>
  <si>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</si>
  <si>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</si>
  <si>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</si>
  <si>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</si>
  <si>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</si>
  <si>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</si>
  <si>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</si>
  <si>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</si>
  <si>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</si>
  <si>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</si>
  <si>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</si>
  <si>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</si>
  <si>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</si>
  <si>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</si>
  <si>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</si>
  <si>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</si>
  <si>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</si>
  <si>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</si>
  <si>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</si>
  <si>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</si>
  <si>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</si>
  <si>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</si>
  <si>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</si>
  <si>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</si>
  <si>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</si>
  <si>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</si>
  <si>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</si>
  <si>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</si>
  <si>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</si>
  <si>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</si>
  <si>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</si>
  <si>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</si>
  <si>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</si>
  <si>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</si>
  <si>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</si>
  <si>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</si>
  <si>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</si>
  <si>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</si>
  <si>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</si>
  <si>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</si>
  <si>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</si>
  <si>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</si>
  <si>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</si>
  <si>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</si>
  <si>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</si>
  <si>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</si>
  <si>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</si>
  <si>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</si>
  <si>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</si>
  <si>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</si>
  <si>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</si>
  <si>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</si>
  <si>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</si>
  <si>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</si>
  <si>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</si>
  <si>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</si>
  <si>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</si>
  <si>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</si>
  <si>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</si>
  <si>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</si>
  <si>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</si>
  <si>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</si>
  <si>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</si>
  <si>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</si>
  <si>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</si>
  <si>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</si>
  <si>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</si>
  <si>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</si>
  <si>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</si>
  <si>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</si>
  <si>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</si>
  <si>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</si>
  <si>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</si>
  <si>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</si>
  <si>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</si>
  <si>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</si>
  <si>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</si>
  <si>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</si>
  <si>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</si>
  <si>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</si>
  <si>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</si>
  <si>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</si>
  <si>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</si>
  <si>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</si>
  <si>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</si>
  <si>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</si>
  <si>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</si>
  <si>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</si>
  <si>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</si>
  <si>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</si>
  <si>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</si>
  <si>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</si>
  <si>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</si>
  <si>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</si>
  <si>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</si>
  <si>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</si>
  <si>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</si>
  <si>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</si>
  <si>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</si>
  <si>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</si>
  <si>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</si>
  <si>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</si>
  <si>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</si>
  <si>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</si>
  <si>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</si>
  <si>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</si>
  <si>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</si>
  <si>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</si>
  <si>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</si>
  <si>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</si>
  <si>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</si>
  <si>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</si>
  <si>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</si>
  <si>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</si>
  <si>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</si>
  <si>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</si>
  <si>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</si>
  <si>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</si>
  <si>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</si>
  <si>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</si>
  <si>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</si>
  <si>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</si>
  <si>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</si>
  <si>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</si>
  <si>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</si>
  <si>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</si>
  <si>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</si>
  <si>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</si>
  <si>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</si>
  <si>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</si>
  <si>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</si>
  <si>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</si>
  <si>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</si>
  <si>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</si>
  <si>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</si>
  <si>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</si>
  <si>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</si>
  <si>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</si>
  <si>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</si>
  <si>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</si>
  <si>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</si>
  <si>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</si>
  <si>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</si>
  <si>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</si>
  <si>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</si>
  <si>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</si>
  <si>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</si>
  <si>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</si>
  <si>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</si>
  <si>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</si>
  <si>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</si>
  <si>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</si>
  <si>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</si>
  <si>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</si>
  <si>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</si>
  <si>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</si>
  <si>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</si>
  <si>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</si>
  <si>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</si>
  <si>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</si>
  <si>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</si>
  <si>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</si>
  <si>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</si>
  <si>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</si>
  <si>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</si>
  <si>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</si>
  <si>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</si>
  <si>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</si>
  <si>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</si>
  <si>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</si>
  <si>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</si>
  <si>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</si>
  <si>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</si>
  <si>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</si>
  <si>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</si>
  <si>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</si>
  <si>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</si>
  <si>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</si>
  <si>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</si>
  <si>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</si>
  <si>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</si>
  <si>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</si>
  <si>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</si>
  <si>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</si>
  <si>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</si>
  <si>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</si>
  <si>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</si>
  <si>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</si>
  <si>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</si>
  <si>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</si>
  <si>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</si>
  <si>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</si>
  <si>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</si>
  <si>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</si>
  <si>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</si>
  <si>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</si>
  <si>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</si>
  <si>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</si>
  <si>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</si>
  <si>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</si>
  <si>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</si>
  <si>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</si>
  <si>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</si>
  <si>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</si>
  <si>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</si>
  <si>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</si>
  <si>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</si>
  <si>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</si>
  <si>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</si>
  <si>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</si>
  <si>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</si>
  <si>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</si>
  <si>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</si>
  <si>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</si>
  <si>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</si>
  <si>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</si>
  <si>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</si>
  <si>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</si>
  <si>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</si>
  <si>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</si>
  <si>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</si>
  <si>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</si>
  <si>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</si>
  <si>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</si>
  <si>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</si>
  <si>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</si>
  <si>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</si>
  <si>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</si>
  <si>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</si>
  <si>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</si>
  <si>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</si>
  <si>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</si>
  <si>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</si>
  <si>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</si>
  <si>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</si>
  <si>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</si>
  <si>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</si>
  <si>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</si>
  <si>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</si>
  <si>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</si>
  <si>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</si>
  <si>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</si>
  <si>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</si>
  <si>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</si>
  <si>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</si>
  <si>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</si>
  <si>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</si>
  <si>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</si>
  <si>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</si>
  <si>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</si>
  <si>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</si>
  <si>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</si>
  <si>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</si>
  <si>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</si>
  <si>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</si>
  <si>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</si>
  <si>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</si>
  <si>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</si>
  <si>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</si>
  <si>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</si>
  <si>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</si>
  <si>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</si>
  <si>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</si>
  <si>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</si>
  <si>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</si>
  <si>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</si>
  <si>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</si>
  <si>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</si>
  <si>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</si>
  <si>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</si>
  <si>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</si>
  <si>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</si>
  <si>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</si>
  <si>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</si>
  <si>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</si>
  <si>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</si>
  <si>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</si>
  <si>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</si>
  <si>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</si>
  <si>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</si>
  <si>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</si>
  <si>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</si>
  <si>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</si>
  <si>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</si>
  <si>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</si>
  <si>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</si>
  <si>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</si>
  <si>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</si>
  <si>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</si>
  <si>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</si>
  <si>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</si>
  <si>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</si>
  <si>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</si>
  <si>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</si>
  <si>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</si>
  <si>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</si>
  <si>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</si>
  <si>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</si>
  <si>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</si>
  <si>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</si>
  <si>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</si>
  <si>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</si>
  <si>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</si>
  <si>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</si>
  <si>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</si>
  <si>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</si>
  <si>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</si>
  <si>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</si>
  <si>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</si>
  <si>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</si>
  <si>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</si>
  <si>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</si>
  <si>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</si>
  <si>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</si>
  <si>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</si>
  <si>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</si>
  <si>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</si>
  <si>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</si>
  <si>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</si>
  <si>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</si>
  <si>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</si>
  <si>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</si>
  <si>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</si>
  <si>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</si>
  <si>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</si>
  <si>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</si>
  <si>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</si>
  <si>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</si>
  <si>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</si>
  <si>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</si>
  <si>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</si>
  <si>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</si>
  <si>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</si>
  <si>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</si>
  <si>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</si>
  <si>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</si>
  <si>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</si>
  <si>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</si>
  <si>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</si>
  <si>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</si>
  <si>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</si>
  <si>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</si>
  <si>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</si>
  <si>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</si>
  <si>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</si>
  <si>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</si>
  <si>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</si>
  <si>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</si>
  <si>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</si>
  <si>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</si>
  <si>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</si>
  <si>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</si>
  <si>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</si>
  <si>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</si>
  <si>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</si>
  <si>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</si>
  <si>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</si>
  <si>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</si>
  <si>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</si>
  <si>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</si>
  <si>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</si>
  <si>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</si>
  <si>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</si>
  <si>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</si>
  <si>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</si>
  <si>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</si>
  <si>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</si>
  <si>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</si>
  <si>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</si>
  <si>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</si>
  <si>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</si>
  <si>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</si>
  <si>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</si>
  <si>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</si>
  <si>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</si>
  <si>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</si>
  <si>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</si>
  <si>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</si>
  <si>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</si>
  <si>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</si>
  <si>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</si>
  <si>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</si>
  <si>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</si>
  <si>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</si>
  <si>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</si>
  <si>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</si>
  <si>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</si>
  <si>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</si>
  <si>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</si>
  <si>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</si>
  <si>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</si>
  <si>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</si>
  <si>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</si>
  <si>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</si>
  <si>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</si>
  <si>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</si>
  <si>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</si>
  <si>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</si>
  <si>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</si>
  <si>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</si>
  <si>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</si>
  <si>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</si>
  <si>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</si>
  <si>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</si>
  <si>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</si>
  <si>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</si>
  <si>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</si>
  <si>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</si>
  <si>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</si>
  <si>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</si>
  <si>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</si>
  <si>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</si>
  <si>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</si>
  <si>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</si>
  <si>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</si>
  <si>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</si>
  <si>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</si>
  <si>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</si>
  <si>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</si>
  <si>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</si>
  <si>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</si>
  <si>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</si>
  <si>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</si>
  <si>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</si>
  <si>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</si>
  <si>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</si>
  <si>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</si>
  <si>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</si>
  <si>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</si>
  <si>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</si>
  <si>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</si>
  <si>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</si>
  <si>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</si>
  <si>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</si>
  <si>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</si>
  <si>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</si>
  <si>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</si>
  <si>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</si>
  <si>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</si>
  <si>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</si>
  <si>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</si>
  <si>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</si>
  <si>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</si>
  <si>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</si>
  <si>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</si>
  <si>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</si>
  <si>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</si>
  <si>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</si>
  <si>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</si>
  <si>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</si>
  <si>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</si>
  <si>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</si>
  <si>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</si>
  <si>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</si>
  <si>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</si>
  <si>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</si>
  <si>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</si>
  <si>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</si>
  <si>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</si>
  <si>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</si>
  <si>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</si>
  <si>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</si>
  <si>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</si>
  <si>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</si>
  <si>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</si>
  <si>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</si>
  <si>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</si>
  <si>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</si>
  <si>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</si>
  <si>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</si>
  <si>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</si>
  <si>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</si>
  <si>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</si>
  <si>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</si>
  <si>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</si>
  <si>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</si>
  <si>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</si>
  <si>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</si>
  <si>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</si>
  <si>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</si>
  <si>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</si>
  <si>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</si>
  <si>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</si>
  <si>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</si>
  <si>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</si>
  <si>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</si>
  <si>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</si>
  <si>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</si>
  <si>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</si>
  <si>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</si>
  <si>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</si>
  <si>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</si>
  <si>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</si>
  <si>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</si>
  <si>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</si>
  <si>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</si>
  <si>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</si>
  <si>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</si>
  <si>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</si>
  <si>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</si>
  <si>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</si>
  <si>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</si>
  <si>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</si>
  <si>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</si>
  <si>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</si>
  <si>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</si>
  <si>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</si>
  <si>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</si>
  <si>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</si>
  <si>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</si>
  <si>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</si>
  <si>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</si>
  <si>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</si>
  <si>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</si>
  <si>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</si>
  <si>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</si>
  <si>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</si>
  <si>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</si>
  <si>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</si>
  <si>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</si>
  <si>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</si>
  <si>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</si>
  <si>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</si>
  <si>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</si>
  <si>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</si>
  <si>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</si>
  <si>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</si>
  <si>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</si>
  <si>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</si>
  <si>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</si>
  <si>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</si>
  <si>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</si>
  <si>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</si>
  <si>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</si>
  <si>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</si>
  <si>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</si>
  <si>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</si>
  <si>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</si>
  <si>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</si>
  <si>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</si>
  <si>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</si>
  <si>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</si>
  <si>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</si>
  <si>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</si>
  <si>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</si>
  <si>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</si>
  <si>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</si>
  <si>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</si>
  <si>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</si>
  <si>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</si>
  <si>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</si>
  <si>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</si>
  <si>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</si>
  <si>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</si>
  <si>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</si>
  <si>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</si>
  <si>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</si>
  <si>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</si>
  <si>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</si>
  <si>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</si>
  <si>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</si>
  <si>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</si>
  <si>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</si>
  <si>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</si>
  <si>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</si>
  <si>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</si>
  <si>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</si>
  <si>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</si>
  <si>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</si>
  <si>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</si>
  <si>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</si>
  <si>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</si>
  <si>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</si>
  <si>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</si>
  <si>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</si>
  <si>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</si>
  <si>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</si>
  <si>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</si>
  <si>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</si>
  <si>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</si>
  <si>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</si>
  <si>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</si>
  <si>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</si>
  <si>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</si>
  <si>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</si>
  <si>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</si>
  <si>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</si>
  <si>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</si>
  <si>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</si>
  <si>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</si>
  <si>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</si>
  <si>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</si>
  <si>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</si>
  <si>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</si>
  <si>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</si>
  <si>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</si>
  <si>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</si>
  <si>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</si>
  <si>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</si>
  <si>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</si>
  <si>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</si>
  <si>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</si>
  <si>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</si>
  <si>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</si>
  <si>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</si>
  <si>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</si>
  <si>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</si>
  <si>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</si>
  <si>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</si>
  <si>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</si>
  <si>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</si>
  <si>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</si>
  <si>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</si>
  <si>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</si>
  <si>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</si>
  <si>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</si>
  <si>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</si>
  <si>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</si>
  <si>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</si>
  <si>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</si>
  <si>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</si>
  <si>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</si>
  <si>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</si>
  <si>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</si>
  <si>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</si>
  <si>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</si>
  <si>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</si>
  <si>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</si>
  <si>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</si>
  <si>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</si>
  <si>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</si>
  <si>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</si>
  <si>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</si>
  <si>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</si>
  <si>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</si>
  <si>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</si>
  <si>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</si>
  <si>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</si>
  <si>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</si>
  <si>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</si>
  <si>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</si>
  <si>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</si>
  <si>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</si>
  <si>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</si>
  <si>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</si>
  <si>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</si>
  <si>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</si>
  <si>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</si>
  <si>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</si>
  <si>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</si>
  <si>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</si>
  <si>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</si>
  <si>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</si>
  <si>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</si>
  <si>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</si>
  <si>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</si>
  <si>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</si>
  <si>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</si>
  <si>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</si>
  <si>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</si>
  <si>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</si>
  <si>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</si>
  <si>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</si>
  <si>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</si>
  <si>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</si>
  <si>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</si>
  <si>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</si>
  <si>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</si>
  <si>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</si>
  <si>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</si>
  <si>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</si>
  <si>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</si>
  <si>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</si>
  <si>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</si>
  <si>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</si>
  <si>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</si>
  <si>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</si>
  <si>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</si>
  <si>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</si>
  <si>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</si>
  <si>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</si>
  <si>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</si>
  <si>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</si>
  <si>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</si>
  <si>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</si>
  <si>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</si>
  <si>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</si>
  <si>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</si>
  <si>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</si>
  <si>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</si>
  <si>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</si>
  <si>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</si>
  <si>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</si>
  <si>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</si>
  <si>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</si>
  <si>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</si>
  <si>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</si>
  <si>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</si>
  <si>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</si>
  <si>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</si>
  <si>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</si>
  <si>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</si>
  <si>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</si>
  <si>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</si>
  <si>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</si>
  <si>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</si>
  <si>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</si>
  <si>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</si>
  <si>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</si>
  <si>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</si>
  <si>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</si>
  <si>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</si>
  <si>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</si>
  <si>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</si>
  <si>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</si>
  <si>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</si>
  <si>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</si>
  <si>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</si>
  <si>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</si>
  <si>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</si>
  <si>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</si>
  <si>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</si>
  <si>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</si>
  <si>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</si>
  <si>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</si>
  <si>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</si>
  <si>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</si>
  <si>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</si>
  <si>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</si>
  <si>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</si>
  <si>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</si>
  <si>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</si>
  <si>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</si>
  <si>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</si>
  <si>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</si>
  <si>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</si>
  <si>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</si>
  <si>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</si>
  <si>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</si>
  <si>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</si>
  <si>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</si>
  <si>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</si>
  <si>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</si>
  <si>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</si>
  <si>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</si>
  <si>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</si>
  <si>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</si>
  <si>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</si>
  <si>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</si>
  <si>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</si>
  <si>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</si>
  <si>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</si>
  <si>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</si>
  <si>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</si>
  <si>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</si>
  <si>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</si>
  <si>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</si>
  <si>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</si>
  <si>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</si>
  <si>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</si>
  <si>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</si>
  <si>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</si>
  <si>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</si>
  <si>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</si>
  <si>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</si>
  <si>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</si>
  <si>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</si>
  <si>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</si>
  <si>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</si>
  <si>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</si>
  <si>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</si>
  <si>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</si>
  <si>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</si>
  <si>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</si>
  <si>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</si>
  <si>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</si>
  <si>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</si>
  <si>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</si>
  <si>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</si>
  <si>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</si>
  <si>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</si>
  <si>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</si>
  <si>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</si>
  <si>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</si>
  <si>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</si>
  <si>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</si>
  <si>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</si>
  <si>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</si>
  <si>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</si>
  <si>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</si>
  <si>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</si>
  <si>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</si>
  <si>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</si>
  <si>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</si>
  <si>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</si>
  <si>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</si>
  <si>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</si>
  <si>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</si>
  <si>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</si>
  <si>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</si>
  <si>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</si>
  <si>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</si>
  <si>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</si>
  <si>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</si>
  <si>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</si>
  <si>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</si>
  <si>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</si>
  <si>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</si>
  <si>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</si>
  <si>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</si>
  <si>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</si>
  <si>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</si>
  <si>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</si>
  <si>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</si>
  <si>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</si>
  <si>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</si>
  <si>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</si>
  <si>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</si>
  <si>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</si>
  <si>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</si>
  <si>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</si>
  <si>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</si>
  <si>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</si>
  <si>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</si>
  <si>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</si>
  <si>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</si>
  <si>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</si>
  <si>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</si>
  <si>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</si>
  <si>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</si>
  <si>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</si>
  <si>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</si>
  <si>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</si>
  <si>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</si>
  <si>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</si>
  <si>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</si>
  <si>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</si>
  <si>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</si>
  <si>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</si>
  <si>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</si>
  <si>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</si>
  <si>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</si>
  <si>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</si>
  <si>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</si>
  <si>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</si>
  <si>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</si>
  <si>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</si>
  <si>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</si>
  <si>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</si>
  <si>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</si>
  <si>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</si>
  <si>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</si>
  <si>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</si>
  <si>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</si>
  <si>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</si>
  <si>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</si>
  <si>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</si>
  <si>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</si>
  <si>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</si>
  <si>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</si>
  <si>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</si>
  <si>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</si>
  <si>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</si>
  <si>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</si>
  <si>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</si>
  <si>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</si>
  <si>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</si>
  <si>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</si>
  <si>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</si>
  <si>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</si>
  <si>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</si>
  <si>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</si>
  <si>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</si>
  <si>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</si>
  <si>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</si>
  <si>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</si>
  <si>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</si>
  <si>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</si>
  <si>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</si>
  <si>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</si>
  <si>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</si>
  <si>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</si>
  <si>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</si>
  <si>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</si>
  <si>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</si>
  <si>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</si>
  <si>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</si>
  <si>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</si>
  <si>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</si>
  <si>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</si>
  <si>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</si>
  <si>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</si>
  <si>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</si>
  <si>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</si>
  <si>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</si>
  <si>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</si>
  <si>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</si>
  <si>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</si>
  <si>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</si>
  <si>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</si>
  <si>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</si>
  <si>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</si>
  <si>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</si>
  <si>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</si>
  <si>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</si>
  <si>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</si>
  <si>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</si>
  <si>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</si>
  <si>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</si>
  <si>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</si>
  <si>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</si>
  <si>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</si>
  <si>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</si>
  <si>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</si>
  <si>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</si>
  <si>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</si>
  <si>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</si>
  <si>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</si>
  <si>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</si>
  <si>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</si>
  <si>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</si>
  <si>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</si>
  <si>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</si>
  <si>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</si>
  <si>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</si>
  <si>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</si>
  <si>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</si>
  <si>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</si>
  <si>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</si>
  <si>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</si>
  <si>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</si>
  <si>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</si>
  <si>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</si>
  <si>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</si>
  <si>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</si>
  <si>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</si>
  <si>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</si>
  <si>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</si>
  <si>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</si>
  <si>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</si>
  <si>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</si>
  <si>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</si>
  <si>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</si>
  <si>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</si>
  <si>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</si>
  <si>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</si>
  <si>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</si>
  <si>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</si>
  <si>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</si>
  <si>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</si>
  <si>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</si>
  <si>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</si>
  <si>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</si>
  <si>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</si>
  <si>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</si>
  <si>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</si>
  <si>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</si>
  <si>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</si>
  <si>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</si>
  <si>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</si>
  <si>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</si>
  <si>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</si>
  <si>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</si>
  <si>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</si>
  <si>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</si>
  <si>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</si>
  <si>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</si>
  <si>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</si>
  <si>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</si>
  <si>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</si>
  <si>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</si>
  <si>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</si>
  <si>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</si>
  <si>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</si>
  <si>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</si>
  <si>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</si>
  <si>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</si>
  <si>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</si>
  <si>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</si>
  <si>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</si>
  <si>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</si>
  <si>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</si>
  <si>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</si>
  <si>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</si>
  <si>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</si>
  <si>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</si>
  <si>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</si>
  <si>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</si>
  <si>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</si>
  <si>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</si>
  <si>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</si>
  <si>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</si>
  <si>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</si>
  <si>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</si>
  <si>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</si>
  <si>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</si>
  <si>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</si>
  <si>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</si>
  <si>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</si>
  <si>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</si>
  <si>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</si>
  <si>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</si>
  <si>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</si>
  <si>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</si>
  <si>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</si>
  <si>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</si>
  <si>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</si>
  <si>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</si>
  <si>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</si>
  <si>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</si>
  <si>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</si>
  <si>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</si>
  <si>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</si>
  <si>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</si>
  <si>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</si>
  <si>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</si>
  <si>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</si>
  <si>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</si>
  <si>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</si>
  <si>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</si>
  <si>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</si>
  <si>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</si>
  <si>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</si>
  <si>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</si>
  <si>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</si>
  <si>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</si>
  <si>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</si>
  <si>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</si>
  <si>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</si>
  <si>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</si>
  <si>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</si>
  <si>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</si>
  <si>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</si>
  <si>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</si>
  <si>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</si>
  <si>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</si>
  <si>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</si>
  <si>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</si>
  <si>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</si>
  <si>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</si>
  <si>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</si>
  <si>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</si>
  <si>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</si>
  <si>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</si>
  <si>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</si>
  <si>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</si>
  <si>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</si>
  <si>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</si>
  <si>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</si>
  <si>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</si>
  <si>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</si>
  <si>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</si>
  <si>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</si>
  <si>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</si>
  <si>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</si>
  <si>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</si>
  <si>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</si>
  <si>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</si>
  <si>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</si>
  <si>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</si>
  <si>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</si>
  <si>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</si>
  <si>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</si>
  <si>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</si>
  <si>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</si>
  <si>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</si>
  <si>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</si>
  <si>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</si>
  <si>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</si>
  <si>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</si>
  <si>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</si>
  <si>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</si>
  <si>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</si>
  <si>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</si>
  <si>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</si>
  <si>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</si>
  <si>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</si>
  <si>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</si>
  <si>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</si>
  <si>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</si>
  <si>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</si>
  <si>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</si>
  <si>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</si>
  <si>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</si>
  <si>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</si>
  <si>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</si>
  <si>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</si>
  <si>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</si>
  <si>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</si>
  <si>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</si>
  <si>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</si>
  <si>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</si>
  <si>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</si>
  <si>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</si>
  <si>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</si>
  <si>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</si>
  <si>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</si>
  <si>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</si>
  <si>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</si>
  <si>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</si>
  <si>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</si>
  <si>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</si>
  <si>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</si>
  <si>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</si>
  <si>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</si>
  <si>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</si>
  <si>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</si>
  <si>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</si>
  <si>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</si>
  <si>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</si>
  <si>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</si>
  <si>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</si>
  <si>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</si>
  <si>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</si>
  <si>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</si>
  <si>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</si>
  <si>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</si>
  <si>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</si>
  <si>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</si>
  <si>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</si>
  <si>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</si>
  <si>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</si>
  <si>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</si>
  <si>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</si>
  <si>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</si>
  <si>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</si>
  <si>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</si>
  <si>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</si>
  <si>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</si>
  <si>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</si>
  <si>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</si>
  <si>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</si>
  <si>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</si>
  <si>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</si>
  <si>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</si>
  <si>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</si>
  <si>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</si>
  <si>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</si>
  <si>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</si>
  <si>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</si>
  <si>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</si>
  <si>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</si>
  <si>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</si>
  <si>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</si>
  <si>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</si>
  <si>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</si>
  <si>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</si>
  <si>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</si>
  <si>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</si>
  <si>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</si>
  <si>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</si>
  <si>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</si>
  <si>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</si>
  <si>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</si>
  <si>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</si>
  <si>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</si>
  <si>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</si>
  <si>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</si>
  <si>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</si>
  <si>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</si>
  <si>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</si>
  <si>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</si>
  <si>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</si>
  <si>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</si>
  <si>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</si>
  <si>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</si>
  <si>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</si>
  <si>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</si>
  <si>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</si>
  <si>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</si>
  <si>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</si>
  <si>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</si>
  <si>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</si>
  <si>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</si>
  <si>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</si>
  <si>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</si>
  <si>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</si>
  <si>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</si>
  <si>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</si>
  <si>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</si>
  <si>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</si>
  <si>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</si>
  <si>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</si>
  <si>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</si>
  <si>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</si>
  <si>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</si>
  <si>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</si>
  <si>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</si>
  <si>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</si>
  <si>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</si>
  <si>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</si>
  <si>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</si>
  <si>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</si>
  <si>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</si>
  <si>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</si>
  <si>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</si>
  <si>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</si>
  <si>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</si>
  <si>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</si>
  <si>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</si>
  <si>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</si>
  <si>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</si>
  <si>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</si>
  <si>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</si>
  <si>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</si>
  <si>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</si>
  <si>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</si>
  <si>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</si>
  <si>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</si>
  <si>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</si>
  <si>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</si>
  <si>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</si>
  <si>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</si>
  <si>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</si>
  <si>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</si>
  <si>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</si>
  <si>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</si>
  <si>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</si>
  <si>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</si>
  <si>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</si>
  <si>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</si>
  <si>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</si>
  <si>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</si>
  <si>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</si>
  <si>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</si>
  <si>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</si>
  <si>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</si>
  <si>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</si>
  <si>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</si>
  <si>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</si>
  <si>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</si>
  <si>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</si>
  <si>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</si>
  <si>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</si>
  <si>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</si>
  <si>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</si>
  <si>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</si>
  <si>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</si>
  <si>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</si>
  <si>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</si>
  <si>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</si>
  <si>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</si>
  <si>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</si>
  <si>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</si>
  <si>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</si>
  <si>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</si>
  <si>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</si>
  <si>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</si>
  <si>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</si>
  <si>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</si>
  <si>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</si>
  <si>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</si>
  <si>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</si>
  <si>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</si>
  <si>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</si>
  <si>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</si>
  <si>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</si>
  <si>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</si>
  <si>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</si>
  <si>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</si>
  <si>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</si>
  <si>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</si>
  <si>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</si>
  <si>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</si>
  <si>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</si>
  <si>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</si>
  <si>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</si>
  <si>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</si>
  <si>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</si>
  <si>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</si>
  <si>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</si>
  <si>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</si>
  <si>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</si>
  <si>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</si>
  <si>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</si>
  <si>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</si>
  <si>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</si>
  <si>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</si>
  <si>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</si>
  <si>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</si>
  <si>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</si>
  <si>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</si>
  <si>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</si>
  <si>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</si>
  <si>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</si>
  <si>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</si>
  <si>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</si>
  <si>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</si>
  <si>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</si>
  <si>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</si>
  <si>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</si>
  <si>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</si>
  <si>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</si>
  <si>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</si>
  <si>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</si>
  <si>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</si>
  <si>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</si>
  <si>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</si>
  <si>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</si>
  <si>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</si>
  <si>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</si>
  <si>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</si>
  <si>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</si>
  <si>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</si>
  <si>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</si>
  <si>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</si>
  <si>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</si>
  <si>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</si>
  <si>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</si>
  <si>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</si>
  <si>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</si>
  <si>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</si>
  <si>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</si>
  <si>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</si>
  <si>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</si>
  <si>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</si>
  <si>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</si>
  <si>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</si>
  <si>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</si>
  <si>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</si>
  <si>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</si>
  <si>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</si>
  <si>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</si>
  <si>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</si>
  <si>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</si>
  <si>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</si>
  <si>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</si>
  <si>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</si>
  <si>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</si>
  <si>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</si>
  <si>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</si>
  <si>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</si>
  <si>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</si>
  <si>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</si>
  <si>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</si>
  <si>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</si>
  <si>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</si>
  <si>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</si>
  <si>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</si>
  <si>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</si>
  <si>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</si>
  <si>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</si>
  <si>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</si>
  <si>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</si>
  <si>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</si>
  <si>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</si>
  <si>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</si>
  <si>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</si>
  <si>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</si>
  <si>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</si>
  <si>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</si>
  <si>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</si>
  <si>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</si>
  <si>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</si>
  <si>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</si>
  <si>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</si>
  <si>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</si>
  <si>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</si>
  <si>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</si>
  <si>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</si>
  <si>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</si>
  <si>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</si>
  <si>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</si>
  <si>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</si>
  <si>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</si>
  <si>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</si>
  <si>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</si>
  <si>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</si>
  <si>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</si>
  <si>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</si>
  <si>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</si>
  <si>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</si>
  <si>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</si>
  <si>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</si>
  <si>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</si>
  <si>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</si>
  <si>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</si>
  <si>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</si>
  <si>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</si>
  <si>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</si>
  <si>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</si>
  <si>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</si>
  <si>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</si>
  <si>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</si>
  <si>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</si>
  <si>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</si>
  <si>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</si>
  <si>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</si>
  <si>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</si>
  <si>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</si>
  <si>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</si>
  <si>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</si>
  <si>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</si>
  <si>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</si>
  <si>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</si>
  <si>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</si>
  <si>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</si>
  <si>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</si>
  <si>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</si>
  <si>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</si>
  <si>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</si>
  <si>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</si>
  <si>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</si>
  <si>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</si>
  <si>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</si>
  <si>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</si>
  <si>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</si>
  <si>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</si>
  <si>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</si>
  <si>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</si>
  <si>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</si>
  <si>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</si>
  <si>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</si>
  <si>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</si>
  <si>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</si>
  <si>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</si>
  <si>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</si>
  <si>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</si>
  <si>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</si>
  <si>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</si>
  <si>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</si>
  <si>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</si>
  <si>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</si>
  <si>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</si>
  <si>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</si>
  <si>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</si>
  <si>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</si>
  <si>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</si>
  <si>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</si>
  <si>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</si>
  <si>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</si>
  <si>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</si>
  <si>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</si>
  <si>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</si>
  <si>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</si>
  <si>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</si>
  <si>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</si>
  <si>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</si>
  <si>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</si>
  <si>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</si>
  <si>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</si>
  <si>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</si>
  <si>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</si>
  <si>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</si>
  <si>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</si>
  <si>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</si>
  <si>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</si>
  <si>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</si>
  <si>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</si>
  <si>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</si>
  <si>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</si>
  <si>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</si>
  <si>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</si>
  <si>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</si>
  <si>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</si>
  <si>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</si>
  <si>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</si>
  <si>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</si>
  <si>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</si>
  <si>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</si>
  <si>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</si>
  <si>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</si>
  <si>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</si>
  <si>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</si>
  <si>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</si>
  <si>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</si>
  <si>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</si>
  <si>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</si>
  <si>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</si>
  <si>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</si>
  <si>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</si>
  <si>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</si>
  <si>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</si>
  <si>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</si>
  <si>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</si>
  <si>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</si>
  <si>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</si>
  <si>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</si>
  <si>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</si>
  <si>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</si>
  <si>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</si>
  <si>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</si>
  <si>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</si>
  <si>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</si>
  <si>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</si>
  <si>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</si>
  <si>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</si>
  <si>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</si>
  <si>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</si>
  <si>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</si>
  <si>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</si>
  <si>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</si>
  <si>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</si>
  <si>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</si>
  <si>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</si>
  <si>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</si>
  <si>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</si>
  <si>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</si>
  <si>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</si>
  <si>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</si>
  <si>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</si>
  <si>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</si>
  <si>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</si>
  <si>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</si>
  <si>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</si>
  <si>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</si>
  <si>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</si>
  <si>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</si>
  <si>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</si>
  <si>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</si>
  <si>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</si>
  <si>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</si>
  <si>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</si>
  <si>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</si>
  <si>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</si>
  <si>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</si>
  <si>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</si>
  <si>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</si>
  <si>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</si>
  <si>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</si>
  <si>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</si>
  <si>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</si>
  <si>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</si>
  <si>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</si>
  <si>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</si>
  <si>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</si>
  <si>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</si>
  <si>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</si>
  <si>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</si>
  <si>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</si>
  <si>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</si>
  <si>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</si>
  <si>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</si>
  <si>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</si>
  <si>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</si>
  <si>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</si>
  <si>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</si>
  <si>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</si>
  <si>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</si>
  <si>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</si>
  <si>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</si>
  <si>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</si>
  <si>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</si>
  <si>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</si>
  <si>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</si>
  <si>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</si>
  <si>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</si>
  <si>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</si>
  <si>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</si>
  <si>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</si>
  <si>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</si>
  <si>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</si>
  <si>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</si>
  <si>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</si>
  <si>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</si>
  <si>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</si>
  <si>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</si>
  <si>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</si>
  <si>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</si>
  <si>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</si>
  <si>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</si>
  <si>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</si>
  <si>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</si>
  <si>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</si>
  <si>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</si>
  <si>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</si>
  <si>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</si>
  <si>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</si>
  <si>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</si>
  <si>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</si>
  <si>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</si>
  <si>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</si>
  <si>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</si>
  <si>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</si>
  <si>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</si>
  <si>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</si>
  <si>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</si>
  <si>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</si>
  <si>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</si>
  <si>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</si>
  <si>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</si>
  <si>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</si>
  <si>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</si>
  <si>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</si>
  <si>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</si>
  <si>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</si>
  <si>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</si>
  <si>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</si>
  <si>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</si>
  <si>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</si>
  <si>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</si>
  <si>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</si>
  <si>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</si>
  <si>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</si>
  <si>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</si>
  <si>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</si>
  <si>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</si>
  <si>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</si>
  <si>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</si>
  <si>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</si>
  <si>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</si>
  <si>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</si>
  <si>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</si>
  <si>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</si>
  <si>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</si>
  <si>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</si>
  <si>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</si>
  <si>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</si>
  <si>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</si>
  <si>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</si>
  <si>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</si>
  <si>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</si>
  <si>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</si>
  <si>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</si>
  <si>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</si>
  <si>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</si>
  <si>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</si>
  <si>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</si>
  <si>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</si>
  <si>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</si>
  <si>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</si>
  <si>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</si>
  <si>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</si>
  <si>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</si>
  <si>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</si>
  <si>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</si>
  <si>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</si>
  <si>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</si>
  <si>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</si>
  <si>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</si>
  <si>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</si>
  <si>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</si>
  <si>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</si>
  <si>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</si>
  <si>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</si>
  <si>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</si>
  <si>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</si>
  <si>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</si>
  <si>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</si>
  <si>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</si>
  <si>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</si>
  <si>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</si>
  <si>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</si>
  <si>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</si>
  <si>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</si>
  <si>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</si>
  <si>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</si>
  <si>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</si>
  <si>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</si>
  <si>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</si>
  <si>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</si>
  <si>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</si>
  <si>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</si>
  <si>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</si>
  <si>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</si>
  <si>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</si>
  <si>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</si>
  <si>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</si>
  <si>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</si>
  <si>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</si>
  <si>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</si>
  <si>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</si>
  <si>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</si>
  <si>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</si>
  <si>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</si>
  <si>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</si>
  <si>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</si>
  <si>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</si>
  <si>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</si>
  <si>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</si>
  <si>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</si>
  <si>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</si>
  <si>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</si>
  <si>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</si>
  <si>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</si>
  <si>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</si>
  <si>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</si>
  <si>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</si>
  <si>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</si>
  <si>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</si>
  <si>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</si>
  <si>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</si>
  <si>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</si>
  <si>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</si>
  <si>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</si>
  <si>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</si>
  <si>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</si>
  <si>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</si>
  <si>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</si>
  <si>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</si>
  <si>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</si>
  <si>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</si>
  <si>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</si>
  <si>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</si>
  <si>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</si>
  <si>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</si>
  <si>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</si>
  <si>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</si>
  <si>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</si>
  <si>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</si>
  <si>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</si>
  <si>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</si>
  <si>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</si>
  <si>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</si>
  <si>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</si>
  <si>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</si>
  <si>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</si>
  <si>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</si>
  <si>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</si>
  <si>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</si>
  <si>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</si>
  <si>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</si>
  <si>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</si>
  <si>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</si>
  <si>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</si>
  <si>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</si>
  <si>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</si>
  <si>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</si>
  <si>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</si>
  <si>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</si>
  <si>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</si>
  <si>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</si>
  <si>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</si>
  <si>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</si>
  <si>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</si>
  <si>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</si>
  <si>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</si>
  <si>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</si>
  <si>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</si>
  <si>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</si>
  <si>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</si>
  <si>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</si>
  <si>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</si>
  <si>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</si>
  <si>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</si>
  <si>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</si>
  <si>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</si>
  <si>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</si>
  <si>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</si>
  <si>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</si>
  <si>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</si>
  <si>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</si>
  <si>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</si>
  <si>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</si>
  <si>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</si>
  <si>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</si>
  <si>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</si>
  <si>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</si>
  <si>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</si>
  <si>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</si>
  <si>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</si>
  <si>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</si>
  <si>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</si>
  <si>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</si>
  <si>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</si>
  <si>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</si>
  <si>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</si>
  <si>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</si>
  <si>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</si>
  <si>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</si>
  <si>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</si>
  <si>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</si>
  <si>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</si>
  <si>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</si>
  <si>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</si>
  <si>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</si>
  <si>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</si>
  <si>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</si>
  <si>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</si>
  <si>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</si>
  <si>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</si>
  <si>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</si>
  <si>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</si>
  <si>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</si>
  <si>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</si>
  <si>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</si>
  <si>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</si>
  <si>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</si>
  <si>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</si>
  <si>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</si>
  <si>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</si>
  <si>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</si>
  <si>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</si>
  <si>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</si>
  <si>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</si>
  <si>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</si>
  <si>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</si>
  <si>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</si>
  <si>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</si>
  <si>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</si>
  <si>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</si>
  <si>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</si>
  <si>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</si>
  <si>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</si>
  <si>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</si>
  <si>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</si>
  <si>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</si>
  <si>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</si>
  <si>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</si>
  <si>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</si>
  <si>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</si>
  <si>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</si>
  <si>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</si>
  <si>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</si>
  <si>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</si>
  <si>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</si>
  <si>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</si>
  <si>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</si>
  <si>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</si>
  <si>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</si>
  <si>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</si>
  <si>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</si>
  <si>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</si>
  <si>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</si>
  <si>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</si>
  <si>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</si>
  <si>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</si>
  <si>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</si>
  <si>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</si>
  <si>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</si>
  <si>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</si>
  <si>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</si>
  <si>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</si>
  <si>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</si>
  <si>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</si>
  <si>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</si>
  <si>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</si>
  <si>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</si>
  <si>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</si>
  <si>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</si>
  <si>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</si>
  <si>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</si>
  <si>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</si>
  <si>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</si>
  <si>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</si>
  <si>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</si>
  <si>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</si>
  <si>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</si>
  <si>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</si>
  <si>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</si>
  <si>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</si>
  <si>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</si>
  <si>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</si>
  <si>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</si>
  <si>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</si>
  <si>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</si>
  <si>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</si>
  <si>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</si>
  <si>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</si>
  <si>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</si>
  <si>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</si>
  <si>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</si>
  <si>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</si>
  <si>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</si>
  <si>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</si>
  <si>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</si>
  <si>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</si>
  <si>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</si>
  <si>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</si>
  <si>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</si>
  <si>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</si>
  <si>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</si>
  <si>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</si>
  <si>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</si>
  <si>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</si>
  <si>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</si>
  <si>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</si>
  <si>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</si>
  <si>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</si>
  <si>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</si>
  <si>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</si>
  <si>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</si>
  <si>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</si>
  <si>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</si>
  <si>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</si>
  <si>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</si>
  <si>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</si>
  <si>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</si>
  <si>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</si>
  <si>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</si>
  <si>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</si>
  <si>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</si>
  <si>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</si>
  <si>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</si>
  <si>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</si>
  <si>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</si>
  <si>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</si>
  <si>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</si>
  <si>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</si>
  <si>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</si>
  <si>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</si>
  <si>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</si>
  <si>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</si>
  <si>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</si>
  <si>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</si>
  <si>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</si>
  <si>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</si>
  <si>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</si>
  <si>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</si>
  <si>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</si>
  <si>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</si>
  <si>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</si>
  <si>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</si>
  <si>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</si>
  <si>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</si>
  <si>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</si>
  <si>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</si>
  <si>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</si>
  <si>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</si>
  <si>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</si>
  <si>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</si>
  <si>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</si>
  <si>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</si>
  <si>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</si>
  <si>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</si>
  <si>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</si>
  <si>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</si>
  <si>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</si>
  <si>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</si>
  <si>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</si>
  <si>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</si>
  <si>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</si>
  <si>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</si>
  <si>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</si>
  <si>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</si>
  <si>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</si>
  <si>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</si>
  <si>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</si>
  <si>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</si>
  <si>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</si>
  <si>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</si>
  <si>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</si>
  <si>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</si>
  <si>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</si>
  <si>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</si>
  <si>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</si>
  <si>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</si>
  <si>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</si>
  <si>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</si>
  <si>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</si>
  <si>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</si>
  <si>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</si>
  <si>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</si>
  <si>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</si>
  <si>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</si>
  <si>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</si>
  <si>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</si>
  <si>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</si>
  <si>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</si>
  <si>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</si>
  <si>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</si>
  <si>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</si>
  <si>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</si>
  <si>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</si>
  <si>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</si>
  <si>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</si>
  <si>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</si>
  <si>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</si>
  <si>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</si>
  <si>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</si>
  <si>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</si>
  <si>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</si>
  <si>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</si>
  <si>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</si>
  <si>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</si>
  <si>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</si>
  <si>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</si>
  <si>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</si>
  <si>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</si>
  <si>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</si>
  <si>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</si>
  <si>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</si>
  <si>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</si>
  <si>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</si>
  <si>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</si>
  <si>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</si>
  <si>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</si>
  <si>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</si>
  <si>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</si>
  <si>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</si>
  <si>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</si>
  <si>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</si>
  <si>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</si>
  <si>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</si>
  <si>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</si>
  <si>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</si>
  <si>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</si>
  <si>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</si>
  <si>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</si>
  <si>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</si>
  <si>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</si>
  <si>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</si>
  <si>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</si>
  <si>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</si>
  <si>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</si>
  <si>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</si>
  <si>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</si>
  <si>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</si>
  <si>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</si>
  <si>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</si>
  <si>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</si>
  <si>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</si>
  <si>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</si>
  <si>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</si>
  <si>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</si>
  <si>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</si>
  <si>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</si>
  <si>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</si>
  <si>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</si>
  <si>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</si>
  <si>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</si>
  <si>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</si>
  <si>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</si>
  <si>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</si>
  <si>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</si>
  <si>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</si>
  <si>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</si>
  <si>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</si>
  <si>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</si>
  <si>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</si>
  <si>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</si>
  <si>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</si>
  <si>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</si>
  <si>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</si>
  <si>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</si>
  <si>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</si>
  <si>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</si>
  <si>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</si>
  <si>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</si>
  <si>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</si>
  <si>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</si>
  <si>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</si>
  <si>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</si>
  <si>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</si>
  <si>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</si>
  <si>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</si>
  <si>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</si>
  <si>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</si>
  <si>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</si>
  <si>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</si>
  <si>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</si>
  <si>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</si>
  <si>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</si>
  <si>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</si>
  <si>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</si>
  <si>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</si>
  <si>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</si>
  <si>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</si>
  <si>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</si>
  <si>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</si>
  <si>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</si>
  <si>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</si>
  <si>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</si>
  <si>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</si>
  <si>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</si>
  <si>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</si>
  <si>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</si>
  <si>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</si>
  <si>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</si>
  <si>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</si>
  <si>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</si>
  <si>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</si>
  <si>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</si>
  <si>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</si>
  <si>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</si>
  <si>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</si>
  <si>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</si>
  <si>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</si>
  <si>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</si>
  <si>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</si>
  <si>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</si>
  <si>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</si>
  <si>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</si>
  <si>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</si>
  <si>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</si>
  <si>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</si>
  <si>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</si>
  <si>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</si>
  <si>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</si>
  <si>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</si>
  <si>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</si>
  <si>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</si>
  <si>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</si>
  <si>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</si>
  <si>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</si>
  <si>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</si>
  <si>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</si>
  <si>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</si>
  <si>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</si>
  <si>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</si>
  <si>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</si>
  <si>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</si>
  <si>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</si>
  <si>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</si>
  <si>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</si>
  <si>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</si>
  <si>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</si>
  <si>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</si>
  <si>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</si>
  <si>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</si>
  <si>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</si>
  <si>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</si>
  <si>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</si>
  <si>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</si>
  <si>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</si>
  <si>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</si>
  <si>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</si>
  <si>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</si>
  <si>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</si>
  <si>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</si>
  <si>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</si>
  <si>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</si>
  <si>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</si>
  <si>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</si>
  <si>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</si>
  <si>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</si>
  <si>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</si>
  <si>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</si>
  <si>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</si>
  <si>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</si>
  <si>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</si>
  <si>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</si>
  <si>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</si>
  <si>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</si>
  <si>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</si>
  <si>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</si>
  <si>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</si>
  <si>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</si>
  <si>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</si>
  <si>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</si>
  <si>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</si>
  <si>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</si>
  <si>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</si>
  <si>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</si>
  <si>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</si>
  <si>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</si>
  <si>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</si>
  <si>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</si>
  <si>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</si>
  <si>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</si>
  <si>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</si>
  <si>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</si>
  <si>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</si>
  <si>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</si>
  <si>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</si>
  <si>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</si>
  <si>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</si>
  <si>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</si>
  <si>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</si>
  <si>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</si>
  <si>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</si>
  <si>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</si>
  <si>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</si>
  <si>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</si>
  <si>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</si>
  <si>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</si>
  <si>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</si>
  <si>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</si>
  <si>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</si>
  <si>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</si>
  <si>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</si>
  <si>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</si>
  <si>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</si>
  <si>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</si>
  <si>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</si>
  <si>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</si>
  <si>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</si>
  <si>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</si>
  <si>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</si>
  <si>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</si>
  <si>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</si>
  <si>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</si>
  <si>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</si>
  <si>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</si>
  <si>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</si>
  <si>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</si>
  <si>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</si>
  <si>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</si>
  <si>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</si>
  <si>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</si>
  <si>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</si>
  <si>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</si>
  <si>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</si>
  <si>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</si>
  <si>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</si>
  <si>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</si>
  <si>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</si>
  <si>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</si>
  <si>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</si>
  <si>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</si>
  <si>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</si>
  <si>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</si>
  <si>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</si>
  <si>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</si>
  <si>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</si>
  <si>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</si>
  <si>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</si>
  <si>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</si>
  <si>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</si>
  <si>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</si>
  <si>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</si>
  <si>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</si>
  <si>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</si>
  <si>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</si>
  <si>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</si>
  <si>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</si>
  <si>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</si>
  <si>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</si>
  <si>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</si>
  <si>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</si>
  <si>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</si>
  <si>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</si>
  <si>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</si>
  <si>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</si>
  <si>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</si>
  <si>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</si>
  <si>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</si>
  <si>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</si>
  <si>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</si>
  <si>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</si>
  <si>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</si>
  <si>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</si>
  <si>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</si>
  <si>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</si>
  <si>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</si>
  <si>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</si>
  <si>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</si>
  <si>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</si>
  <si>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</si>
  <si>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</si>
  <si>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</si>
  <si>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</si>
  <si>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</si>
  <si>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</si>
  <si>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</si>
  <si>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</si>
  <si>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</si>
  <si>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</si>
  <si>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</si>
  <si>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</si>
  <si>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</si>
  <si>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</si>
  <si>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</si>
  <si>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</si>
  <si>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</si>
  <si>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</si>
  <si>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</si>
  <si>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</si>
  <si>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</si>
  <si>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</si>
  <si>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</si>
  <si>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</si>
  <si>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</si>
  <si>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</si>
  <si>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</si>
  <si>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</si>
  <si>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</si>
  <si>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</si>
  <si>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</si>
  <si>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</si>
  <si>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</si>
  <si>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</si>
  <si>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</si>
  <si>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</si>
  <si>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</si>
  <si>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</si>
  <si>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</si>
  <si>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</si>
  <si>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</si>
  <si>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</si>
  <si>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</si>
  <si>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</si>
  <si>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</si>
  <si>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</si>
  <si>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</si>
  <si>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</si>
  <si>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</si>
  <si>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</si>
  <si>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</si>
  <si>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</si>
  <si>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</si>
  <si>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</si>
  <si>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</si>
  <si>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</si>
  <si>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</si>
  <si>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</si>
  <si>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</si>
  <si>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</si>
  <si>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</si>
  <si>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</si>
  <si>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</si>
  <si>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</si>
  <si>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</si>
  <si>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</si>
  <si>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</si>
  <si>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</si>
  <si>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</si>
  <si>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</si>
  <si>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</si>
  <si>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</si>
  <si>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</si>
  <si>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</si>
  <si>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</si>
  <si>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</si>
  <si>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</si>
  <si>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</si>
  <si>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</si>
  <si>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</si>
  <si>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</si>
  <si>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</si>
  <si>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</si>
  <si>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</si>
  <si>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</si>
  <si>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</si>
  <si>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</si>
  <si>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</si>
  <si>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</si>
  <si>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</si>
  <si>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</si>
  <si>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</si>
  <si>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</si>
  <si>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</si>
  <si>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</si>
  <si>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</si>
  <si>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</si>
  <si>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</si>
  <si>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</si>
  <si>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</si>
  <si>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</si>
  <si>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</si>
  <si>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</si>
  <si>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</si>
  <si>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</si>
  <si>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</si>
  <si>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</si>
  <si>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</si>
  <si>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</si>
  <si>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</si>
  <si>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</si>
  <si>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</si>
  <si>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</si>
  <si>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</si>
  <si>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</si>
  <si>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</si>
  <si>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</si>
  <si>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</si>
  <si>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</si>
  <si>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</si>
  <si>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</si>
  <si>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</si>
  <si>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</si>
  <si>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</si>
  <si>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</si>
  <si>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</si>
  <si>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</si>
  <si>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</si>
  <si>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</si>
  <si>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</si>
  <si>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</si>
  <si>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</si>
  <si>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</si>
  <si>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</si>
  <si>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</si>
  <si>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</si>
  <si>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</si>
  <si>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</si>
  <si>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</si>
  <si>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</si>
  <si>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</si>
  <si>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</si>
  <si>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</si>
  <si>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</si>
  <si>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</si>
  <si>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</si>
  <si>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</si>
  <si>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</si>
  <si>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</si>
  <si>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</si>
  <si>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</si>
  <si>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</si>
  <si>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</si>
  <si>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</si>
  <si>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</si>
  <si>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</si>
  <si>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</si>
  <si>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</si>
  <si>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</si>
  <si>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</si>
  <si>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</si>
  <si>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</si>
  <si>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</si>
  <si>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</si>
  <si>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</si>
  <si>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</si>
  <si>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</si>
  <si>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</si>
  <si>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</si>
  <si>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</si>
  <si>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</si>
  <si>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</si>
  <si>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</si>
  <si>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</si>
  <si>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</si>
  <si>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</si>
  <si>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</si>
  <si>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</si>
  <si>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</si>
  <si>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</si>
  <si>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</si>
  <si>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</si>
  <si>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</si>
  <si>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</si>
  <si>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</si>
  <si>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</si>
  <si>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</si>
  <si>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</si>
  <si>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</si>
  <si>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</si>
  <si>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</si>
  <si>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</si>
  <si>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</si>
  <si>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</si>
  <si>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</si>
  <si>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</si>
  <si>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</si>
  <si>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</si>
  <si>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</si>
  <si>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</si>
  <si>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</si>
  <si>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</si>
  <si>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</si>
  <si>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</si>
  <si>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</si>
  <si>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</si>
  <si>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</si>
  <si>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</si>
  <si>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</si>
  <si>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</si>
  <si>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</si>
  <si>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</si>
  <si>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</si>
  <si>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</si>
  <si>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</si>
  <si>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</si>
  <si>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</si>
  <si>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</si>
  <si>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</si>
  <si>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</si>
  <si>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</si>
  <si>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</si>
  <si>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</si>
  <si>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</si>
  <si>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</si>
  <si>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</si>
  <si>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</si>
  <si>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</si>
  <si>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</si>
  <si>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</si>
  <si>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</si>
  <si>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</si>
  <si>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</si>
  <si>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</si>
  <si>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</si>
  <si>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</si>
  <si>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</si>
  <si>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</si>
  <si>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</si>
  <si>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</si>
  <si>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</si>
  <si>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</si>
  <si>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</si>
  <si>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</si>
  <si>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</si>
  <si>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</si>
  <si>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</si>
  <si>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</si>
  <si>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</si>
  <si>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</si>
  <si>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</si>
  <si>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</si>
  <si>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</si>
  <si>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</si>
  <si>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</si>
  <si>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</si>
  <si>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</si>
  <si>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</si>
  <si>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</si>
  <si>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</si>
  <si>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</si>
  <si>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</si>
  <si>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</si>
  <si>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</si>
  <si>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</si>
  <si>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</si>
  <si>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</si>
  <si>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</si>
  <si>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</si>
  <si>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</si>
  <si>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</si>
  <si>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</si>
  <si>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</si>
  <si>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</si>
  <si>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</si>
  <si>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</si>
  <si>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</si>
  <si>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</si>
  <si>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</si>
  <si>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</si>
  <si>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</si>
  <si>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</si>
  <si>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</si>
  <si>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</si>
  <si>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</si>
  <si>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</si>
  <si>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</si>
  <si>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</si>
  <si>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</si>
  <si>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</si>
  <si>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</si>
  <si>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</si>
  <si>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</si>
  <si>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</si>
  <si>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</si>
  <si>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</si>
  <si>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</si>
  <si>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</si>
  <si>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</si>
  <si>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</si>
  <si>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</si>
  <si>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</si>
  <si>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</si>
  <si>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</si>
  <si>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</si>
  <si>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</si>
  <si>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</si>
  <si>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</si>
  <si>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</si>
  <si>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</si>
  <si>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</si>
  <si>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</si>
  <si>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</si>
  <si>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</si>
  <si>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</si>
  <si>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</si>
  <si>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</si>
  <si>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</si>
  <si>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</si>
  <si>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</si>
  <si>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</si>
  <si>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</si>
  <si>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</si>
  <si>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</si>
  <si>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</si>
  <si>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</si>
  <si>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</si>
  <si>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</si>
  <si>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</si>
  <si>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</si>
  <si>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</si>
  <si>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</si>
  <si>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</si>
  <si>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</si>
  <si>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</si>
  <si>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</si>
  <si>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</si>
  <si>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</si>
  <si>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</si>
  <si>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</si>
  <si>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</si>
  <si>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</si>
  <si>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</si>
  <si>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</si>
  <si>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</si>
  <si>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</si>
  <si>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</si>
  <si>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</si>
  <si>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</si>
  <si>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</si>
  <si>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</si>
  <si>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</si>
  <si>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</si>
  <si>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</si>
  <si>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</si>
  <si>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</si>
  <si>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</si>
  <si>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</si>
  <si>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</si>
  <si>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</si>
  <si>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</si>
  <si>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</si>
  <si>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</si>
  <si>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</si>
  <si>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</si>
  <si>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</si>
  <si>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</si>
  <si>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</si>
  <si>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</si>
  <si>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</si>
  <si>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</si>
  <si>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</si>
  <si>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</si>
  <si>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</si>
  <si>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</si>
  <si>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</si>
  <si>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</si>
  <si>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</si>
  <si>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</si>
  <si>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</si>
  <si>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</si>
  <si>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</si>
  <si>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</si>
  <si>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</si>
  <si>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</si>
  <si>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</si>
  <si>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</si>
  <si>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</si>
  <si>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</si>
  <si>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</si>
  <si>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</si>
  <si>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</si>
  <si>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</si>
  <si>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</si>
  <si>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</si>
  <si>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</si>
  <si>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</si>
  <si>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</si>
  <si>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</si>
  <si>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</si>
  <si>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</si>
  <si>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</si>
  <si>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</si>
  <si>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</si>
  <si>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</si>
  <si>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</si>
  <si>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</si>
  <si>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</si>
  <si>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</si>
  <si>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</si>
  <si>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</si>
  <si>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</si>
  <si>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</si>
  <si>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</si>
  <si>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</si>
  <si>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</si>
  <si>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</si>
  <si>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</si>
  <si>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</si>
  <si>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</si>
  <si>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</si>
  <si>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</si>
  <si>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</si>
  <si>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</si>
  <si>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</si>
  <si>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</si>
  <si>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</si>
  <si>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</si>
  <si>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</si>
  <si>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</si>
  <si>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</si>
  <si>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</si>
  <si>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</si>
  <si>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</si>
  <si>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</si>
  <si>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</si>
  <si>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</si>
  <si>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</si>
  <si>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</si>
  <si>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</si>
  <si>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</si>
  <si>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</si>
  <si>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</si>
  <si>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</si>
  <si>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</si>
  <si>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</si>
  <si>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</si>
  <si>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</si>
  <si>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</si>
  <si>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</si>
  <si>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</si>
  <si>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</si>
  <si>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</si>
  <si>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</si>
  <si>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</si>
  <si>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</si>
  <si>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</si>
  <si>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</si>
  <si>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</si>
  <si>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</si>
  <si>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</si>
  <si>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</si>
  <si>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</si>
  <si>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</si>
  <si>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</si>
  <si>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</si>
  <si>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</si>
  <si>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</si>
  <si>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</si>
  <si>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</si>
  <si>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</si>
  <si>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</si>
  <si>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</si>
  <si>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</si>
  <si>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</si>
  <si>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</si>
  <si>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</si>
  <si>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</si>
  <si>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</si>
  <si>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</si>
  <si>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</si>
  <si>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</si>
  <si>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</si>
  <si>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</si>
  <si>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</si>
  <si>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</si>
  <si>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</si>
  <si>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</si>
  <si>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</si>
  <si>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</si>
  <si>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</si>
  <si>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</si>
  <si>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</si>
  <si>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</si>
  <si>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</si>
  <si>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</si>
  <si>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</si>
  <si>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</si>
  <si>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</si>
  <si>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</si>
  <si>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</si>
  <si>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</si>
  <si>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</si>
  <si>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</si>
  <si>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</si>
  <si>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</si>
  <si>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</si>
  <si>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</si>
  <si>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</si>
  <si>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</si>
  <si>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</si>
  <si>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</si>
  <si>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</si>
  <si>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</si>
  <si>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</si>
  <si>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</si>
  <si>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</si>
  <si>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</si>
  <si>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</si>
  <si>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</si>
  <si>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</si>
  <si>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</si>
  <si>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</si>
  <si>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</si>
  <si>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</si>
  <si>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</si>
  <si>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</si>
  <si>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</si>
  <si>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</si>
  <si>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</si>
  <si>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</si>
  <si>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</si>
  <si>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</si>
  <si>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</si>
  <si>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</si>
  <si>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</si>
  <si>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</si>
  <si>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</si>
  <si>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</si>
  <si>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</si>
  <si>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</si>
  <si>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</si>
  <si>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</si>
  <si>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</si>
  <si>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</si>
  <si>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</si>
  <si>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</si>
  <si>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</si>
  <si>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</si>
  <si>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</si>
  <si>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</si>
  <si>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</si>
  <si>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</si>
  <si>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</si>
  <si>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</si>
  <si>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</si>
  <si>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</si>
  <si>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</si>
  <si>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</si>
  <si>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</si>
  <si>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</si>
  <si>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</si>
  <si>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</si>
  <si>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</si>
  <si>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</si>
  <si>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</si>
  <si>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</si>
  <si>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</si>
  <si>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</si>
  <si>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</si>
  <si>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</si>
  <si>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</si>
  <si>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</si>
  <si>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</si>
  <si>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</si>
  <si>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</si>
  <si>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</si>
  <si>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</si>
  <si>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</si>
  <si>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</si>
  <si>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</si>
  <si>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</si>
  <si>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</si>
  <si>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</si>
  <si>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</si>
  <si>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</si>
  <si>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</si>
  <si>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</si>
  <si>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</si>
  <si>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</si>
  <si>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</si>
  <si>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</si>
  <si>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</si>
  <si>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</si>
  <si>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</si>
  <si>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</si>
  <si>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</si>
  <si>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</si>
  <si>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</si>
  <si>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</si>
  <si>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</si>
  <si>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</si>
  <si>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</si>
  <si>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</si>
  <si>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</si>
  <si>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</si>
  <si>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</si>
  <si>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</si>
  <si>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</si>
  <si>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</si>
  <si>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</si>
  <si>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</si>
  <si>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</si>
  <si>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</si>
  <si>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</si>
  <si>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</si>
  <si>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</si>
  <si>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</si>
  <si>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</si>
  <si>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</si>
  <si>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</si>
  <si>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</si>
  <si>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</si>
  <si>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</si>
  <si>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</si>
  <si>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</si>
  <si>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</si>
  <si>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</si>
  <si>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</si>
  <si>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</si>
  <si>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</si>
  <si>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</si>
  <si>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</si>
  <si>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</si>
  <si>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</si>
  <si>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</si>
  <si>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</si>
  <si>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</si>
  <si>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</si>
  <si>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</si>
  <si>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</si>
  <si>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</si>
  <si>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</si>
  <si>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</si>
  <si>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</si>
  <si>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</si>
  <si>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</si>
  <si>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</si>
  <si>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</si>
  <si>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</si>
  <si>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</si>
  <si>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</si>
  <si>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</si>
  <si>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</si>
  <si>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</si>
  <si>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</si>
  <si>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</si>
  <si>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</si>
  <si>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</si>
  <si>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</si>
  <si>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</si>
  <si>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</si>
  <si>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</si>
  <si>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</si>
  <si>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</si>
  <si>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</si>
  <si>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</si>
  <si>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</si>
  <si>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</si>
  <si>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</si>
  <si>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</si>
  <si>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</si>
  <si>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</si>
  <si>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</si>
  <si>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</si>
  <si>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</si>
  <si>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</si>
  <si>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</si>
  <si>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</si>
  <si>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</si>
  <si>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</si>
  <si>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</si>
  <si>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</si>
  <si>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</si>
  <si>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</si>
  <si>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</si>
  <si>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</si>
  <si>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</si>
  <si>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</si>
  <si>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</si>
  <si>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</si>
  <si>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</si>
  <si>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</si>
  <si>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</si>
  <si>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</si>
  <si>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</si>
  <si>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</si>
  <si>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</si>
  <si>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</si>
  <si>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</si>
  <si>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</si>
  <si>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</si>
  <si>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</si>
  <si>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</si>
  <si>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</si>
  <si>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</si>
  <si>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</si>
  <si>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</si>
  <si>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</si>
  <si>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</si>
  <si>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</si>
  <si>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</si>
  <si>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</si>
  <si>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</si>
  <si>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</si>
  <si>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</si>
  <si>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</si>
  <si>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</si>
  <si>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</si>
  <si>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</si>
  <si>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</si>
  <si>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</si>
  <si>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</si>
  <si>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</si>
  <si>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</si>
  <si>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</si>
  <si>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</si>
  <si>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</si>
  <si>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</si>
  <si>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</si>
  <si>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</si>
  <si>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</si>
  <si>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</si>
  <si>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</si>
  <si>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</si>
  <si>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</si>
  <si>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</si>
  <si>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</si>
  <si>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</si>
  <si>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</si>
  <si>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</si>
  <si>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</si>
  <si>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</si>
  <si>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</si>
  <si>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</si>
  <si>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</si>
  <si>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</si>
  <si>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</si>
  <si>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</si>
  <si>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</si>
  <si>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</si>
  <si>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</si>
  <si>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</si>
  <si>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</si>
  <si>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</si>
  <si>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</si>
  <si>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</si>
  <si>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</si>
  <si>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</si>
  <si>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</si>
  <si>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</si>
  <si>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</si>
  <si>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</si>
  <si>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</si>
  <si>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</si>
  <si>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</si>
  <si>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</si>
  <si>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</si>
  <si>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</si>
  <si>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</si>
  <si>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</si>
  <si>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</si>
  <si>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</si>
  <si>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</si>
  <si>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</si>
  <si>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</si>
  <si>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</si>
  <si>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</si>
  <si>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</si>
  <si>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</si>
  <si>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</si>
  <si>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</si>
  <si>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</si>
  <si>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</si>
  <si>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</si>
  <si>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</si>
  <si>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</si>
  <si>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</si>
  <si>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</si>
  <si>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</si>
  <si>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</si>
  <si>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</si>
  <si>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</si>
  <si>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</si>
  <si>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</si>
  <si>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</si>
  <si>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</si>
  <si>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</si>
  <si>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</si>
  <si>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</si>
  <si>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</si>
  <si>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</si>
  <si>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</si>
  <si>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</si>
  <si>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</si>
  <si>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</si>
  <si>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</si>
  <si>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</si>
  <si>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</si>
  <si>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</si>
  <si>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</si>
  <si>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</si>
  <si>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</si>
  <si>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</si>
  <si>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</si>
  <si>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</si>
  <si>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</si>
  <si>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</si>
  <si>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</si>
  <si>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</si>
  <si>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</si>
  <si>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</si>
  <si>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</si>
  <si>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</si>
  <si>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</si>
  <si>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</si>
  <si>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</si>
  <si>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</si>
  <si>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</si>
  <si>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</si>
  <si>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</si>
  <si>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</si>
  <si>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</si>
  <si>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</si>
  <si>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</si>
  <si>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</si>
  <si>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</si>
  <si>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</si>
  <si>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</si>
  <si>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</si>
  <si>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</si>
  <si>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</si>
  <si>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</si>
  <si>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</si>
  <si>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</si>
  <si>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</si>
  <si>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</si>
  <si>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</si>
  <si>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</si>
  <si>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</si>
  <si>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</si>
  <si>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</si>
  <si>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</si>
  <si>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</si>
  <si>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</si>
  <si>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</si>
  <si>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</si>
  <si>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</si>
  <si>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</si>
  <si>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</si>
  <si>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</si>
  <si>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</si>
  <si>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</si>
  <si>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</si>
  <si>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</si>
  <si>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</si>
  <si>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</si>
  <si>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</si>
  <si>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</si>
  <si>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</si>
  <si>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</si>
  <si>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</si>
  <si>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</si>
  <si>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</si>
  <si>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</si>
  <si>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</si>
  <si>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</si>
  <si>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</si>
  <si>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</si>
  <si>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</si>
  <si>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</si>
  <si>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</si>
  <si>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</si>
  <si>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</si>
  <si>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</si>
  <si>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</si>
  <si>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</si>
  <si>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</si>
  <si>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</si>
  <si>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</si>
  <si>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</si>
  <si>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</si>
  <si>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</si>
  <si>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</si>
  <si>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</si>
  <si>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</si>
  <si>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</si>
  <si>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</si>
  <si>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</si>
  <si>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</si>
  <si>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</si>
  <si>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</si>
  <si>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</si>
  <si>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</si>
  <si>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</si>
  <si>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</si>
  <si>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</si>
  <si>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</si>
  <si>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</si>
  <si>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</si>
  <si>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</si>
  <si>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</si>
  <si>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</si>
  <si>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</si>
  <si>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</si>
  <si>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</si>
  <si>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</si>
  <si>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</si>
  <si>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</si>
  <si>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</si>
  <si>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</si>
  <si>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</si>
  <si>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</si>
  <si>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</si>
  <si>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</si>
  <si>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</si>
  <si>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</si>
  <si>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</si>
  <si>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</si>
  <si>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</si>
  <si>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</si>
  <si>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</si>
  <si>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</si>
  <si>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</si>
  <si>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</si>
  <si>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</si>
  <si>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</si>
  <si>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</si>
  <si>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</si>
  <si>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</si>
  <si>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</si>
  <si>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</si>
  <si>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</si>
  <si>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</si>
  <si>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</si>
  <si>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</si>
  <si>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</si>
  <si>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</si>
  <si>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</si>
  <si>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</si>
  <si>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</si>
  <si>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</si>
  <si>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</si>
  <si>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</si>
  <si>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</si>
  <si>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</si>
  <si>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</si>
  <si>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</si>
  <si>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</si>
  <si>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</si>
  <si>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</si>
  <si>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</si>
  <si>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</si>
  <si>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</si>
  <si>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</si>
  <si>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</si>
  <si>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</si>
  <si>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</si>
  <si>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</si>
  <si>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</si>
  <si>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</si>
  <si>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</si>
  <si>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</si>
  <si>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</si>
  <si>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</si>
  <si>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</si>
  <si>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</si>
  <si>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</si>
  <si>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</si>
  <si>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</si>
  <si>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</si>
  <si>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</si>
  <si>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</si>
  <si>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</si>
  <si>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</si>
  <si>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</si>
  <si>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</si>
  <si>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</si>
  <si>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</si>
  <si>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</si>
  <si>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</si>
  <si>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</si>
  <si>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</si>
  <si>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</si>
  <si>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</si>
  <si>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</si>
  <si>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</si>
  <si>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</si>
  <si>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</si>
  <si>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</si>
  <si>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</si>
  <si>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</si>
  <si>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</si>
  <si>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</si>
  <si>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</si>
  <si>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</si>
  <si>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</si>
  <si>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</si>
  <si>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</si>
  <si>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</si>
  <si>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</si>
  <si>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</si>
  <si>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</si>
  <si>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</si>
  <si>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</si>
  <si>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</si>
  <si>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</si>
  <si>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</si>
  <si>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</si>
  <si>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</si>
  <si>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</si>
  <si>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</si>
  <si>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</si>
  <si>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</si>
  <si>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</si>
  <si>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</si>
  <si>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</si>
  <si>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</si>
  <si>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</si>
  <si>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</si>
  <si>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</si>
  <si>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</si>
  <si>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</si>
  <si>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</si>
  <si>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</si>
  <si>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</si>
  <si>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</si>
  <si>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</si>
  <si>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</si>
  <si>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</si>
  <si>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</si>
  <si>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</si>
  <si>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</si>
  <si>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</si>
  <si>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</si>
  <si>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</si>
  <si>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</si>
  <si>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</si>
  <si>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</si>
  <si>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</si>
  <si>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</si>
  <si>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</si>
  <si>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</si>
  <si>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</si>
  <si>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</si>
  <si>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</si>
  <si>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</si>
  <si>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</si>
  <si>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</si>
  <si>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</si>
  <si>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</si>
  <si>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</si>
  <si>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</si>
  <si>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</si>
  <si>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</si>
  <si>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</si>
  <si>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</si>
  <si>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</si>
  <si>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</si>
  <si>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</si>
  <si>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</si>
  <si>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</si>
  <si>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</si>
  <si>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</si>
  <si>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</si>
  <si>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</si>
  <si>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</si>
  <si>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</si>
  <si>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</si>
  <si>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</si>
  <si>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</si>
  <si>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</si>
  <si>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</si>
  <si>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</si>
  <si>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</si>
  <si>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</si>
  <si>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</si>
  <si>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</si>
  <si>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</si>
  <si>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</si>
  <si>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</si>
  <si>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</si>
  <si>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</si>
  <si>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</si>
  <si>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</si>
  <si>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</si>
  <si>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</si>
  <si>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</si>
  <si>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</si>
  <si>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</si>
  <si>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</si>
  <si>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</si>
  <si>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</si>
  <si>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</si>
  <si>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</si>
  <si>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</si>
  <si>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</si>
  <si>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</si>
  <si>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</si>
  <si>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</si>
  <si>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</si>
  <si>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</si>
  <si>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</si>
  <si>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</si>
  <si>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</si>
  <si>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</si>
  <si>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</si>
  <si>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</si>
  <si>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</si>
  <si>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</si>
  <si>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</si>
  <si>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</si>
  <si>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</si>
  <si>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</si>
  <si>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</si>
  <si>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</si>
  <si>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</si>
  <si>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</si>
  <si>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</si>
  <si>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</si>
  <si>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</si>
  <si>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</si>
  <si>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</si>
  <si>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</si>
  <si>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</si>
  <si>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</si>
  <si>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</si>
  <si>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</si>
  <si>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</si>
  <si>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</si>
  <si>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</si>
  <si>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</si>
  <si>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</si>
  <si>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</si>
  <si>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</si>
  <si>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</si>
  <si>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</si>
  <si>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</si>
  <si>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</si>
  <si>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</si>
  <si>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</si>
  <si>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</si>
  <si>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</si>
  <si>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</si>
  <si>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</si>
  <si>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</si>
  <si>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</si>
  <si>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</si>
  <si>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</si>
  <si>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</si>
  <si>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</si>
  <si>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</si>
  <si>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</si>
  <si>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</si>
  <si>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</si>
  <si>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</si>
  <si>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</si>
  <si>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</si>
  <si>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</si>
  <si>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</si>
  <si>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</si>
  <si>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</si>
  <si>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</si>
  <si>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</si>
  <si>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</si>
  <si>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</si>
  <si>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</si>
  <si>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</si>
  <si>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</si>
  <si>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</si>
  <si>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</si>
  <si>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</si>
  <si>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</si>
  <si>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</si>
  <si>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</si>
  <si>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</si>
  <si>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</si>
  <si>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</si>
  <si>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</si>
  <si>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</si>
  <si>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</si>
  <si>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</si>
  <si>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</si>
  <si>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</si>
  <si>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</si>
  <si>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</si>
  <si>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</si>
  <si>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</si>
  <si>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</si>
  <si>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</si>
  <si>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</si>
  <si>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</si>
  <si>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</si>
  <si>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</si>
  <si>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</si>
  <si>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</si>
  <si>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</si>
  <si>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</si>
  <si>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</si>
  <si>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</si>
  <si>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</si>
  <si>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</si>
  <si>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</si>
  <si>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</si>
  <si>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</si>
  <si>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</si>
  <si>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</si>
  <si>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</si>
  <si>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</si>
  <si>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</si>
  <si>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</si>
  <si>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</si>
  <si>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</si>
  <si>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</si>
  <si>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</si>
  <si>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</si>
  <si>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</si>
  <si>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</si>
  <si>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</si>
  <si>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</si>
  <si>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</si>
  <si>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</si>
  <si>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</si>
  <si>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</si>
  <si>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</si>
  <si>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</si>
  <si>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</si>
  <si>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</si>
  <si>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</si>
  <si>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</si>
  <si>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</si>
  <si>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</si>
  <si>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</si>
  <si>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</si>
  <si>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</si>
  <si>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</si>
  <si>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</si>
  <si>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</si>
  <si>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</si>
  <si>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</si>
  <si>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</si>
  <si>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</si>
  <si>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</si>
  <si>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</si>
  <si>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</si>
  <si>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</si>
  <si>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</si>
  <si>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</si>
  <si>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</si>
  <si>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</si>
  <si>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</si>
  <si>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</si>
  <si>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</si>
  <si>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</si>
  <si>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</si>
  <si>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</si>
  <si>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</si>
  <si>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</si>
  <si>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</si>
  <si>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</si>
  <si>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</si>
  <si>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</si>
  <si>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</si>
  <si>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</si>
  <si>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</si>
  <si>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</si>
  <si>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</si>
  <si>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</si>
  <si>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</si>
  <si>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</si>
  <si>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</si>
  <si>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</si>
  <si>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</si>
  <si>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</si>
  <si>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</si>
  <si>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</si>
  <si>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</si>
  <si>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</si>
  <si>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</si>
  <si>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</si>
  <si>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</si>
  <si>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</si>
  <si>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</si>
  <si>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</si>
  <si>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</si>
  <si>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</si>
  <si>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</si>
  <si>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</si>
  <si>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</si>
  <si>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</si>
  <si>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</si>
  <si>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</si>
  <si>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</si>
  <si>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</si>
  <si>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</si>
  <si>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</si>
  <si>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</si>
  <si>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</si>
  <si>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</si>
  <si>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</si>
  <si>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</si>
  <si>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</si>
  <si>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</si>
  <si>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</si>
  <si>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</si>
  <si>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</si>
  <si>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</si>
  <si>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</si>
  <si>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</si>
  <si>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</si>
  <si>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</si>
  <si>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</si>
  <si>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</si>
  <si>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</si>
  <si>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</si>
  <si>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</si>
  <si>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</si>
  <si>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</si>
  <si>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</si>
  <si>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</si>
  <si>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</si>
  <si>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</si>
  <si>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</si>
  <si>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</si>
  <si>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</si>
  <si>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</si>
  <si>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</si>
  <si>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</si>
  <si>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</si>
  <si>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</si>
  <si>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</si>
  <si>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</si>
  <si>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</si>
  <si>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</si>
  <si>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</si>
  <si>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</si>
  <si>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</si>
  <si>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</si>
  <si>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</si>
  <si>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</si>
  <si>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</si>
  <si>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</si>
  <si>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</si>
  <si>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</si>
  <si>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</si>
  <si>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</si>
  <si>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</si>
  <si>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</si>
  <si>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</si>
  <si>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</si>
  <si>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</si>
  <si>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</si>
  <si>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</si>
  <si>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</si>
  <si>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</si>
  <si>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</si>
  <si>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</si>
  <si>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</si>
  <si>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</si>
  <si>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</si>
  <si>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</si>
  <si>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</si>
  <si>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</si>
  <si>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</si>
  <si>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</si>
  <si>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</si>
  <si>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</si>
  <si>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</si>
  <si>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</si>
  <si>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</si>
  <si>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</si>
  <si>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</si>
  <si>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</si>
  <si>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</si>
  <si>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</si>
  <si>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</si>
  <si>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</si>
  <si>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</si>
  <si>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</si>
  <si>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</si>
  <si>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</si>
  <si>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</si>
  <si>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</si>
  <si>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</si>
  <si>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</si>
  <si>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</si>
  <si>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</si>
  <si>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</si>
  <si>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</si>
  <si>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</si>
  <si>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</si>
  <si>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</si>
  <si>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</si>
  <si>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</si>
  <si>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</si>
  <si>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</si>
  <si>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</si>
  <si>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</si>
  <si>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</si>
  <si>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</si>
  <si>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</si>
  <si>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</si>
  <si>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</si>
  <si>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</si>
  <si>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</si>
  <si>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</si>
  <si>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</si>
  <si>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</si>
  <si>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</si>
  <si>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</si>
  <si>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</si>
  <si>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</si>
  <si>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</si>
  <si>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</si>
  <si>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</si>
  <si>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</si>
  <si>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</si>
  <si>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</si>
  <si>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</si>
  <si>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</si>
  <si>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</si>
  <si>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</si>
  <si>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</si>
  <si>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</si>
  <si>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</si>
  <si>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</si>
  <si>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</si>
  <si>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</si>
  <si>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</si>
  <si>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</si>
  <si>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</si>
  <si>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</si>
  <si>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</si>
  <si>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</si>
  <si>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</si>
  <si>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</si>
  <si>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</si>
  <si>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</si>
  <si>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</si>
  <si>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</si>
  <si>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</si>
  <si>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</si>
  <si>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</si>
  <si>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</si>
  <si>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</si>
  <si>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</si>
  <si>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</si>
  <si>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</si>
  <si>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</si>
  <si>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</si>
  <si>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</si>
  <si>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</si>
  <si>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</si>
  <si>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</si>
  <si>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</si>
  <si>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</si>
  <si>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</si>
  <si>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</si>
  <si>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</si>
  <si>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</si>
  <si>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</si>
  <si>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</si>
  <si>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</si>
  <si>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</si>
  <si>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</si>
  <si>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</si>
  <si>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</si>
  <si>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</si>
  <si>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</si>
  <si>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</si>
  <si>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</si>
  <si>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</si>
  <si>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</si>
  <si>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</si>
  <si>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</si>
  <si>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</si>
  <si>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</si>
  <si>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</si>
  <si>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</si>
  <si>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</si>
  <si>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</si>
  <si>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</si>
  <si>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</si>
  <si>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</si>
  <si>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</si>
  <si>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</si>
  <si>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</si>
  <si>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</si>
  <si>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</si>
  <si>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</si>
  <si>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</si>
  <si>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</si>
  <si>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</si>
  <si>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</si>
  <si>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</si>
  <si>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</si>
  <si>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</si>
  <si>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</si>
  <si>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</si>
  <si>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</si>
  <si>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</si>
  <si>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</si>
  <si>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</si>
  <si>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</si>
  <si>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</si>
  <si>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</si>
  <si>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</si>
  <si>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</si>
  <si>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</si>
  <si>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</si>
  <si>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</si>
  <si>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</si>
  <si>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</si>
  <si>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</si>
  <si>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</si>
  <si>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</si>
  <si>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</si>
  <si>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</si>
  <si>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</si>
  <si>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</si>
  <si>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</si>
  <si>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</si>
  <si>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</si>
  <si>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</si>
  <si>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</si>
  <si>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</si>
  <si>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</si>
  <si>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</si>
  <si>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</si>
  <si>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</si>
  <si>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</si>
  <si>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</si>
  <si>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</si>
  <si>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</si>
  <si>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</si>
  <si>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</si>
  <si>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</si>
  <si>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</si>
  <si>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</si>
  <si>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</si>
  <si>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</si>
  <si>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</si>
  <si>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</si>
  <si>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</si>
  <si>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</si>
  <si>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</si>
  <si>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</si>
  <si>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</si>
  <si>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</si>
  <si>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</si>
  <si>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</si>
  <si>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</si>
  <si>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</si>
  <si>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</si>
  <si>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</si>
  <si>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</si>
  <si>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</si>
  <si>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</si>
  <si>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</si>
  <si>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</si>
  <si>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</si>
  <si>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</si>
  <si>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</si>
  <si>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</si>
  <si>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</si>
  <si>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</si>
  <si>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</si>
  <si>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</si>
  <si>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</si>
  <si>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</si>
  <si>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</si>
  <si>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</si>
  <si>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</si>
  <si>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</si>
  <si>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</si>
  <si>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</si>
  <si>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</si>
  <si>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</si>
  <si>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</si>
  <si>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</si>
  <si>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</si>
  <si>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</si>
  <si>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</si>
  <si>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</si>
  <si>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</si>
  <si>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</si>
  <si>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</si>
  <si>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</si>
  <si>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</si>
  <si>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</si>
  <si>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</si>
  <si>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</si>
  <si>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</si>
  <si>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</si>
  <si>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</si>
  <si>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</si>
  <si>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</si>
  <si>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</si>
  <si>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</si>
  <si>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</si>
  <si>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</si>
  <si>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</si>
  <si>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</si>
  <si>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</si>
  <si>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</si>
  <si>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</si>
  <si>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</si>
  <si>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</si>
  <si>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</si>
  <si>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</si>
  <si>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</si>
  <si>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</si>
  <si>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</si>
  <si>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</si>
  <si>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</si>
  <si>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</si>
  <si>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</si>
  <si>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</si>
  <si>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</si>
  <si>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</si>
  <si>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</si>
  <si>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</si>
  <si>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</si>
  <si>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</si>
  <si>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</si>
  <si>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</si>
  <si>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</si>
  <si>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</si>
  <si>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</si>
  <si>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</si>
  <si>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</si>
  <si>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</si>
  <si>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</si>
  <si>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</si>
  <si>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</si>
  <si>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</si>
  <si>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</si>
  <si>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</si>
  <si>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</si>
  <si>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</si>
  <si>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</si>
  <si>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</si>
  <si>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</si>
  <si>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</si>
  <si>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</si>
  <si>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</si>
  <si>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</si>
  <si>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</si>
  <si>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</si>
  <si>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</si>
  <si>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</si>
  <si>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</si>
  <si>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</si>
  <si>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</si>
  <si>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</si>
  <si>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</si>
  <si>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</si>
  <si>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</si>
  <si>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</si>
  <si>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</si>
  <si>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</si>
  <si>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</si>
  <si>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</si>
  <si>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</si>
  <si>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</si>
  <si>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</si>
  <si>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</si>
  <si>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</si>
  <si>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</si>
  <si>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</si>
  <si>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</si>
  <si>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</si>
  <si>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</si>
  <si>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</si>
  <si>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</si>
  <si>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</si>
  <si>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</si>
  <si>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</si>
  <si>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</si>
  <si>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</si>
  <si>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</si>
  <si>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</si>
  <si>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</si>
  <si>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</si>
  <si>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</si>
  <si>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</si>
  <si>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</si>
  <si>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</si>
  <si>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</si>
  <si>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</si>
  <si>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</si>
  <si>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</si>
  <si>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</si>
  <si>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</si>
  <si>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</si>
  <si>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</si>
  <si>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</si>
  <si>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</si>
  <si>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</si>
  <si>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</si>
  <si>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</si>
  <si>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</si>
  <si>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</si>
  <si>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</si>
  <si>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</si>
  <si>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</si>
  <si>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</si>
  <si>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</si>
  <si>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</si>
  <si>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</si>
  <si>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</si>
  <si>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</si>
  <si>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</si>
  <si>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</si>
  <si>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</si>
  <si>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</si>
  <si>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</si>
  <si>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</si>
  <si>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</si>
  <si>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</si>
  <si>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</si>
  <si>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</si>
  <si>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</si>
  <si>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</si>
  <si>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</si>
  <si>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</si>
  <si>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</si>
  <si>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</si>
  <si>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</si>
  <si>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</si>
  <si>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</si>
  <si>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</si>
  <si>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</si>
  <si>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</si>
  <si>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</si>
  <si>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</si>
  <si>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</si>
  <si>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</si>
  <si>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</si>
  <si>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</si>
  <si>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</si>
  <si>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</si>
  <si>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</si>
  <si>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</si>
  <si>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</si>
  <si>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</si>
  <si>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</si>
  <si>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</si>
  <si>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</si>
  <si>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</si>
  <si>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</si>
  <si>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</si>
  <si>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</si>
  <si>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</si>
  <si>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</si>
  <si>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</si>
  <si>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</si>
  <si>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</si>
  <si>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</si>
  <si>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</si>
  <si>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</si>
  <si>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</si>
  <si>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</si>
  <si>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</si>
  <si>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</si>
  <si>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</si>
  <si>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</si>
  <si>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</si>
  <si>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</si>
  <si>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</si>
  <si>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</si>
  <si>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</si>
  <si>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</si>
  <si>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</si>
  <si>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</si>
  <si>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</si>
  <si>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</si>
  <si>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</si>
  <si>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</si>
  <si>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</si>
  <si>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</si>
  <si>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</si>
  <si>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</si>
  <si>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</si>
  <si>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</si>
  <si>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</si>
  <si>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</si>
  <si>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</si>
  <si>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</si>
  <si>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</si>
  <si>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</si>
  <si>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</si>
  <si>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</si>
  <si>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</si>
  <si>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</si>
  <si>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</si>
  <si>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</si>
  <si>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</si>
  <si>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</si>
  <si>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</si>
  <si>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</si>
  <si>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</si>
  <si>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</si>
  <si>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</si>
  <si>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</si>
  <si>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</si>
  <si>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</si>
  <si>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</si>
  <si>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</si>
  <si>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</si>
  <si>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</si>
  <si>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</si>
  <si>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</si>
  <si>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</si>
  <si>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</si>
  <si>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</si>
  <si>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</si>
  <si>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</si>
  <si>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</si>
  <si>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</si>
  <si>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</si>
  <si>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</si>
  <si>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</si>
  <si>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</si>
  <si>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</si>
  <si>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</si>
  <si>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</si>
  <si>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</si>
  <si>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</si>
  <si>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</si>
  <si>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</si>
  <si>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</si>
  <si>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</si>
  <si>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</si>
  <si>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</si>
  <si>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</si>
  <si>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</si>
  <si>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</si>
  <si>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</si>
  <si>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</si>
  <si>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</si>
  <si>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</si>
  <si>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</si>
  <si>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</si>
  <si>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</si>
  <si>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</si>
  <si>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</si>
  <si>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</si>
  <si>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</si>
  <si>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</si>
  <si>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</si>
  <si>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</si>
  <si>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</si>
  <si>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</si>
  <si>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</si>
  <si>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</si>
  <si>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</si>
  <si>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</si>
  <si>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</si>
  <si>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</si>
  <si>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</si>
  <si>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</si>
  <si>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</si>
  <si>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</si>
  <si>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</si>
  <si>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</si>
  <si>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</si>
  <si>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</si>
  <si>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</si>
  <si>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</si>
  <si>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</si>
  <si>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</si>
  <si>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</si>
  <si>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</si>
  <si>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</si>
  <si>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</si>
  <si>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</si>
  <si>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</si>
  <si>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</si>
  <si>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</si>
  <si>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</si>
  <si>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</si>
  <si>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</si>
  <si>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</si>
  <si>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</si>
  <si>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</si>
  <si>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</si>
  <si>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</si>
  <si>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</si>
  <si>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</si>
  <si>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</si>
  <si>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</si>
  <si>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</si>
  <si>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</si>
  <si>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</si>
  <si>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</si>
  <si>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</si>
  <si>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</si>
  <si>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</si>
  <si>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</si>
  <si>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</si>
  <si>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</si>
  <si>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</si>
  <si>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</si>
  <si>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</si>
  <si>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</si>
  <si>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</si>
  <si>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</si>
  <si>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</si>
  <si>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</si>
  <si>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</si>
  <si>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</si>
  <si>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</si>
  <si>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</si>
  <si>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</si>
  <si>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</si>
  <si>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</si>
  <si>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</si>
  <si>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</si>
  <si>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</si>
  <si>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</si>
  <si>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</si>
  <si>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</si>
  <si>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</si>
  <si>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</si>
  <si>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</si>
  <si>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</si>
  <si>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</si>
  <si>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</si>
  <si>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</si>
  <si>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</si>
  <si>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</si>
  <si>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</si>
  <si>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</si>
  <si>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</si>
  <si>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</si>
  <si>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</si>
  <si>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</si>
  <si>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</si>
  <si>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</si>
  <si>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</si>
  <si>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</si>
  <si>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</si>
  <si>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</si>
  <si>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</si>
  <si>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</si>
  <si>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</si>
  <si>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</si>
  <si>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</si>
  <si>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</si>
  <si>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</si>
  <si>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</si>
  <si>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</si>
  <si>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</si>
  <si>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</si>
  <si>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</si>
  <si>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</si>
  <si>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</si>
  <si>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</si>
  <si>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</si>
  <si>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</si>
  <si>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</si>
  <si>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</si>
  <si>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</si>
  <si>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</si>
  <si>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</si>
  <si>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</si>
  <si>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</si>
  <si>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</si>
  <si>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</si>
  <si>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</si>
  <si>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</si>
  <si>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</si>
  <si>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</si>
  <si>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</si>
  <si>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</si>
  <si>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</si>
  <si>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</si>
  <si>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</si>
  <si>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</si>
  <si>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</si>
  <si>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</si>
  <si>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</si>
  <si>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</si>
  <si>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</si>
  <si>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</si>
  <si>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</si>
  <si>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</si>
  <si>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</si>
  <si>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</si>
  <si>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</si>
  <si>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</si>
  <si>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</si>
  <si>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</si>
  <si>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</si>
  <si>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</si>
  <si>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</si>
  <si>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</si>
  <si>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</si>
  <si>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</si>
  <si>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</si>
  <si>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</si>
  <si>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</si>
  <si>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</si>
  <si>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</si>
  <si>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</si>
  <si>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</si>
  <si>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</si>
  <si>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</si>
  <si>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</si>
  <si>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</si>
  <si>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</si>
  <si>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</si>
  <si>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</si>
  <si>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</si>
  <si>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</si>
  <si>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</si>
  <si>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</si>
  <si>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</si>
  <si>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</si>
  <si>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</si>
  <si>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</si>
  <si>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</si>
  <si>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</si>
  <si>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</si>
  <si>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</si>
  <si>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</si>
  <si>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</si>
  <si>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</si>
  <si>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</si>
  <si>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</si>
  <si>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</si>
  <si>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</si>
  <si>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</si>
  <si>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</si>
  <si>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</si>
  <si>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</si>
  <si>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</si>
  <si>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</si>
  <si>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</si>
  <si>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</si>
  <si>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</si>
  <si>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</si>
  <si>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</si>
  <si>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</si>
  <si>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</si>
  <si>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</si>
  <si>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</si>
  <si>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</si>
  <si>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</si>
  <si>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</si>
  <si>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</si>
  <si>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</si>
  <si>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</si>
  <si>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</si>
  <si>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</si>
  <si>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</si>
  <si>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</si>
  <si>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</si>
  <si>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</si>
  <si>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</si>
  <si>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</si>
  <si>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</si>
  <si>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</si>
  <si>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</si>
  <si>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</si>
  <si>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</si>
  <si>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</si>
  <si>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</si>
  <si>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</si>
  <si>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</si>
  <si>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</si>
  <si>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</si>
  <si>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</si>
  <si>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</si>
  <si>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</si>
  <si>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</si>
  <si>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</si>
  <si>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</si>
  <si>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</si>
  <si>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</si>
  <si>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</si>
  <si>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</si>
  <si>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</si>
  <si>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</si>
  <si>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</si>
  <si>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</si>
  <si>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</si>
  <si>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</si>
  <si>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</si>
  <si>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</si>
  <si>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</si>
  <si>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</si>
  <si>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</si>
  <si>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</si>
  <si>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</si>
  <si>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</si>
  <si>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</si>
  <si>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</si>
  <si>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</si>
  <si>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</si>
  <si>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</si>
  <si>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</si>
  <si>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</si>
  <si>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</si>
  <si>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</si>
  <si>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</si>
  <si>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</si>
  <si>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</si>
  <si>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</si>
  <si>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</si>
  <si>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</si>
  <si>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</si>
  <si>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</si>
  <si>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</si>
  <si>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</si>
  <si>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</si>
  <si>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</si>
  <si>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</si>
  <si>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</si>
  <si>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</si>
  <si>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</si>
  <si>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</si>
  <si>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</si>
  <si>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</si>
  <si>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</si>
  <si>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</si>
  <si>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</si>
  <si>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</si>
  <si>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</si>
  <si>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</si>
  <si>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</si>
  <si>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</si>
  <si>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</si>
  <si>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</si>
  <si>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</si>
  <si>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</si>
  <si>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</si>
  <si>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</si>
  <si>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</si>
  <si>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</si>
  <si>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</si>
  <si>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</si>
  <si>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</si>
  <si>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</si>
  <si>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</si>
  <si>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</si>
  <si>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</si>
  <si>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</si>
  <si>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</si>
  <si>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</si>
  <si>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</si>
  <si>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</si>
  <si>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</si>
  <si>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</si>
  <si>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</si>
  <si>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</si>
  <si>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</si>
  <si>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</si>
  <si>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</si>
  <si>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</si>
  <si>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</si>
  <si>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</si>
  <si>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</si>
  <si>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</si>
  <si>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</si>
  <si>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</si>
  <si>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</si>
  <si>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</si>
  <si>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</si>
  <si>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</si>
  <si>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</si>
  <si>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</si>
  <si>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</si>
  <si>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</si>
  <si>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</si>
  <si>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</si>
  <si>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</si>
  <si>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</si>
  <si>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</si>
  <si>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</si>
  <si>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</si>
  <si>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</si>
  <si>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</si>
  <si>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</si>
  <si>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</si>
  <si>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</si>
  <si>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</si>
  <si>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</si>
  <si>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</si>
  <si>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</si>
  <si>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</si>
  <si>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</si>
  <si>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</si>
  <si>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</si>
  <si>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</si>
  <si>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</si>
  <si>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</si>
  <si>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</si>
  <si>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</si>
  <si>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</si>
  <si>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</si>
  <si>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</si>
  <si>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</si>
  <si>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</si>
  <si>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</si>
  <si>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</si>
  <si>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</si>
  <si>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</si>
  <si>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</si>
  <si>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</si>
  <si>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</si>
  <si>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</si>
  <si>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</si>
  <si>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</si>
  <si>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</si>
  <si>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</si>
  <si>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</si>
  <si>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</si>
  <si>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</si>
  <si>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</si>
  <si>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</si>
  <si>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</si>
  <si>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</si>
  <si>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</si>
  <si>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</si>
  <si>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</si>
  <si>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</si>
  <si>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</si>
  <si>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</si>
  <si>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</si>
  <si>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</si>
  <si>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</si>
  <si>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</si>
  <si>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</si>
  <si>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</si>
  <si>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</si>
  <si>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</si>
  <si>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</si>
  <si>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</si>
  <si>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</si>
  <si>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</si>
  <si>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</si>
  <si>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</si>
  <si>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</si>
  <si>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</si>
  <si>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</si>
  <si>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</si>
  <si>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</si>
  <si>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</si>
  <si>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</si>
  <si>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</si>
  <si>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</si>
  <si>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</si>
  <si>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</si>
  <si>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</si>
  <si>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</si>
  <si>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</si>
  <si>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</si>
  <si>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</si>
  <si>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</si>
  <si>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</si>
  <si>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</si>
  <si>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</si>
  <si>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</si>
  <si>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</si>
  <si>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</si>
  <si>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</si>
  <si>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</si>
  <si>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</si>
  <si>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</si>
  <si>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</si>
  <si>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</si>
  <si>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</si>
  <si>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</si>
  <si>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</si>
  <si>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</si>
  <si>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</si>
  <si>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</si>
  <si>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</si>
  <si>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</si>
  <si>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</si>
  <si>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</si>
  <si>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</si>
  <si>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</si>
  <si>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</si>
  <si>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</si>
  <si>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</si>
  <si>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</si>
  <si>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</si>
  <si>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</si>
  <si>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</si>
  <si>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</si>
  <si>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</si>
  <si>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</si>
  <si>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</si>
  <si>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</si>
  <si>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</si>
  <si>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</si>
  <si>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</si>
  <si>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</si>
  <si>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</si>
  <si>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</si>
  <si>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</si>
  <si>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</si>
  <si>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</si>
  <si>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</si>
  <si>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</si>
  <si>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</si>
  <si>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</si>
  <si>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</si>
  <si>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</si>
  <si>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</si>
  <si>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</si>
  <si>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</si>
  <si>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</si>
  <si>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</si>
  <si>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</si>
  <si>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</si>
  <si>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</si>
  <si>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</si>
  <si>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</si>
  <si>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</si>
  <si>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</si>
  <si>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</si>
  <si>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</si>
  <si>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</si>
  <si>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</si>
  <si>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</si>
  <si>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</si>
  <si>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</si>
  <si>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</si>
  <si>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</si>
  <si>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</si>
  <si>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</si>
  <si>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</si>
  <si>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</si>
  <si>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</si>
  <si>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</si>
  <si>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</si>
  <si>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</si>
  <si>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</si>
  <si>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</si>
  <si>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</si>
  <si>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</si>
  <si>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</si>
  <si>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</si>
  <si>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</si>
  <si>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</si>
  <si>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</si>
  <si>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</si>
  <si>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</si>
  <si>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</si>
  <si>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</si>
  <si>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</si>
  <si>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</si>
  <si>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</si>
  <si>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</si>
  <si>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</si>
  <si>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</si>
  <si>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</si>
  <si>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</si>
  <si>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</si>
  <si>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</si>
  <si>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</si>
  <si>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</si>
  <si>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</si>
  <si>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</si>
  <si>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</si>
  <si>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</si>
  <si>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</si>
  <si>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</si>
  <si>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</si>
  <si>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</si>
  <si>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</si>
  <si>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</si>
  <si>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</si>
  <si>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</si>
  <si>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</si>
  <si>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</si>
  <si>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</si>
  <si>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</si>
  <si>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</si>
  <si>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</si>
  <si>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</si>
  <si>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</si>
  <si>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</si>
  <si>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</si>
  <si>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</si>
  <si>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</si>
  <si>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</si>
  <si>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</si>
  <si>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</si>
  <si>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</si>
  <si>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</si>
  <si>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</si>
  <si>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</si>
  <si>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</si>
  <si>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</si>
  <si>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</si>
  <si>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</si>
  <si>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</si>
  <si>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</si>
  <si>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</si>
  <si>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</si>
  <si>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</si>
  <si>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</si>
  <si>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</si>
  <si>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</si>
  <si>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</si>
  <si>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</si>
  <si>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</si>
  <si>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</si>
  <si>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</si>
  <si>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</si>
  <si>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</si>
  <si>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</si>
  <si>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</si>
  <si>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</si>
  <si>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</si>
  <si>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</si>
  <si>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</si>
  <si>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</si>
  <si>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</si>
  <si>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</si>
  <si>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</si>
  <si>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</si>
  <si>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</si>
  <si>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</si>
  <si>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</si>
  <si>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</si>
  <si>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</si>
  <si>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</si>
  <si>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</si>
  <si>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</si>
  <si>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</si>
  <si>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</si>
  <si>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</si>
  <si>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</si>
  <si>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</si>
  <si>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</si>
  <si>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</si>
  <si>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</si>
  <si>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</si>
  <si>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</si>
  <si>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</si>
  <si>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</si>
  <si>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</si>
  <si>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</si>
  <si>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</si>
  <si>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</si>
  <si>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</si>
  <si>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</si>
  <si>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</si>
  <si>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</si>
  <si>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</si>
  <si>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</si>
  <si>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</si>
  <si>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</si>
  <si>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</si>
  <si>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</si>
  <si>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</si>
  <si>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</si>
  <si>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</si>
  <si>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</si>
  <si>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</si>
  <si>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</si>
  <si>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</si>
  <si>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</si>
  <si>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</si>
  <si>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</si>
  <si>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</si>
  <si>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</si>
  <si>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</si>
  <si>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</si>
  <si>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</si>
  <si>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</si>
  <si>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</si>
  <si>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</si>
  <si>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</si>
  <si>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</si>
  <si>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</si>
  <si>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</si>
  <si>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</si>
  <si>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</si>
  <si>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</si>
  <si>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</si>
  <si>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</si>
  <si>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</si>
  <si>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</si>
  <si>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</si>
  <si>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</si>
  <si>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</si>
  <si>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</si>
  <si>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</si>
  <si>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</si>
  <si>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</si>
  <si>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</si>
  <si>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</si>
  <si>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</si>
  <si>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</si>
  <si>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</si>
  <si>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</si>
  <si>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</si>
  <si>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</si>
  <si>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</si>
  <si>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</si>
  <si>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</si>
  <si>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</si>
  <si>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</si>
  <si>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</si>
  <si>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</si>
  <si>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</si>
  <si>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</si>
  <si>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</si>
  <si>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</si>
  <si>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</si>
  <si>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</si>
  <si>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</si>
  <si>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</si>
  <si>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</si>
  <si>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</si>
  <si>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</si>
  <si>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</si>
  <si>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</si>
  <si>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</si>
  <si>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</si>
  <si>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</si>
  <si>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</si>
  <si>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</si>
  <si>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</si>
  <si>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</si>
  <si>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</si>
  <si>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</si>
  <si>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</si>
  <si>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</si>
  <si>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</si>
  <si>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</si>
  <si>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</si>
  <si>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</si>
  <si>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</si>
  <si>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</si>
  <si>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</si>
  <si>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</si>
  <si>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</si>
  <si>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</si>
  <si>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</si>
  <si>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</si>
  <si>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</si>
  <si>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</si>
  <si>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</si>
  <si>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</si>
  <si>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</si>
  <si>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</si>
  <si>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</si>
  <si>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</si>
  <si>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</si>
  <si>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</si>
  <si>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</si>
  <si>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</si>
  <si>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</si>
  <si>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</si>
  <si>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</si>
  <si>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</si>
  <si>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</si>
  <si>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</si>
  <si>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</si>
  <si>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</si>
  <si>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</si>
  <si>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</si>
  <si>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</si>
  <si>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</si>
  <si>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</si>
  <si>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</si>
  <si>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</si>
  <si>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</si>
  <si>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</si>
  <si>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</si>
  <si>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</si>
  <si>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</si>
  <si>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</si>
  <si>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</si>
  <si>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</si>
  <si>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</si>
  <si>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</si>
  <si>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</si>
  <si>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</si>
  <si>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</si>
  <si>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</si>
  <si>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</si>
  <si>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</si>
  <si>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</si>
  <si>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</si>
  <si>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</si>
  <si>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</si>
  <si>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</si>
  <si>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</si>
  <si>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</si>
  <si>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</si>
  <si>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</si>
  <si>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</si>
  <si>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</si>
  <si>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</si>
  <si>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</si>
  <si>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</si>
  <si>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</si>
  <si>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</si>
  <si>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</si>
  <si>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</si>
  <si>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</si>
  <si>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</si>
  <si>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</si>
  <si>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</si>
  <si>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</si>
  <si>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</si>
  <si>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</si>
  <si>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</si>
  <si>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</si>
  <si>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</si>
  <si>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</si>
  <si>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</si>
  <si>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</si>
  <si>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</si>
  <si>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</si>
  <si>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</si>
  <si>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</si>
  <si>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</si>
  <si>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</si>
  <si>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</si>
  <si>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</si>
  <si>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</si>
  <si>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</si>
  <si>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</si>
  <si>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</si>
  <si>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</si>
  <si>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</si>
  <si>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</si>
  <si>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</si>
  <si>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</si>
  <si>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</si>
  <si>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</si>
  <si>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</si>
  <si>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</si>
  <si>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</si>
  <si>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</si>
  <si>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</si>
  <si>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</si>
  <si>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</si>
  <si>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</si>
  <si>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</si>
  <si>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</si>
  <si>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</si>
  <si>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</si>
  <si>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</si>
  <si>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</si>
  <si>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</si>
  <si>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</si>
  <si>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</si>
  <si>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</si>
  <si>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</si>
  <si>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</si>
  <si>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</si>
  <si>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</si>
  <si>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</si>
  <si>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</si>
  <si>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</si>
  <si>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</si>
  <si>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</si>
  <si>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</si>
  <si>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</si>
  <si>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</si>
  <si>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</si>
  <si>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</si>
  <si>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</si>
  <si>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</si>
  <si>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</si>
  <si>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</si>
  <si>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</si>
  <si>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</si>
  <si>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</si>
  <si>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</si>
  <si>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</si>
  <si>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</si>
  <si>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</si>
  <si>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</si>
  <si>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</si>
  <si>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</si>
  <si>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</si>
  <si>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</si>
  <si>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</si>
  <si>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</si>
  <si>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</si>
  <si>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</si>
  <si>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</si>
  <si>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</si>
  <si>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</si>
  <si>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</si>
  <si>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</si>
  <si>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</si>
  <si>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</si>
  <si>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</si>
  <si>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</si>
  <si>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</si>
  <si>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</si>
  <si>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</si>
  <si>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</si>
  <si>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</si>
  <si>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</si>
  <si>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</si>
  <si>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</si>
  <si>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</si>
  <si>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</si>
  <si>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</si>
  <si>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</si>
  <si>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</si>
  <si>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</si>
  <si>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</si>
  <si>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</si>
  <si>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</si>
  <si>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</si>
  <si>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</si>
  <si>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</si>
  <si>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</si>
  <si>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</si>
  <si>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</si>
  <si>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</si>
  <si>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</si>
  <si>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</si>
  <si>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</si>
  <si>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</si>
  <si>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</si>
  <si>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</si>
  <si>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</si>
  <si>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</si>
  <si>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</si>
  <si>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</si>
  <si>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</si>
  <si>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</si>
  <si>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</si>
  <si>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</si>
  <si>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</si>
  <si>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</si>
  <si>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</si>
  <si>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</si>
  <si>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</si>
  <si>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</si>
  <si>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</si>
  <si>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</si>
  <si>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</si>
  <si>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</si>
  <si>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</si>
  <si>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</si>
  <si>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</si>
  <si>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</si>
  <si>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</si>
  <si>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</si>
  <si>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</si>
  <si>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</si>
  <si>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</si>
  <si>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</si>
  <si>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</si>
  <si>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</si>
  <si>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</si>
  <si>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</si>
  <si>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</si>
  <si>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</si>
  <si>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</si>
  <si>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</si>
  <si>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</si>
  <si>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</si>
  <si>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</si>
  <si>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</si>
  <si>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</si>
  <si>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</si>
  <si>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</si>
  <si>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</si>
  <si>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</si>
  <si>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</si>
  <si>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</si>
  <si>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</si>
  <si>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</si>
  <si>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</si>
  <si>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</si>
  <si>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</si>
  <si>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</si>
  <si>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</si>
  <si>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</si>
  <si>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</si>
  <si>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</si>
  <si>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</si>
  <si>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</si>
  <si>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</si>
  <si>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</si>
  <si>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</si>
  <si>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</si>
  <si>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</si>
  <si>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</si>
  <si>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</si>
  <si>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</si>
  <si>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</si>
  <si>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</si>
  <si>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</si>
  <si>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</si>
  <si>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</si>
  <si>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</si>
  <si>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</si>
  <si>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</si>
  <si>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</si>
  <si>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</si>
  <si>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</si>
  <si>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</si>
  <si>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</si>
  <si>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</si>
  <si>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</si>
  <si>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</si>
  <si>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</si>
  <si>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</si>
  <si>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</si>
  <si>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</si>
  <si>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</si>
  <si>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</si>
  <si>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</si>
  <si>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</si>
  <si>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</si>
  <si>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</si>
  <si>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</si>
  <si>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</si>
  <si>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</si>
  <si>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</si>
  <si>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</si>
  <si>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</si>
  <si>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</si>
  <si>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</si>
  <si>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</si>
  <si>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</si>
  <si>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</si>
  <si>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</si>
  <si>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</si>
  <si>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</si>
  <si>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</si>
  <si>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</si>
  <si>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</si>
  <si>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</si>
  <si>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</si>
  <si>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</si>
  <si>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</si>
  <si>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</si>
  <si>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</si>
  <si>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</si>
  <si>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</si>
  <si>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</si>
  <si>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</si>
  <si>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</si>
  <si>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</si>
  <si>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</si>
  <si>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</si>
  <si>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</si>
  <si>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</si>
  <si>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</si>
  <si>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</si>
  <si>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</si>
  <si>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</si>
  <si>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</si>
  <si>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</si>
  <si>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</si>
  <si>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</si>
  <si>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</si>
  <si>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</si>
  <si>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</si>
  <si>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</si>
  <si>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</si>
  <si>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</si>
  <si>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</si>
  <si>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</si>
  <si>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</si>
  <si>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</si>
  <si>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</si>
  <si>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</si>
  <si>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</si>
  <si>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</si>
  <si>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</si>
  <si>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</si>
  <si>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</si>
  <si>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</si>
  <si>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</si>
  <si>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</si>
  <si>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</si>
  <si>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</si>
  <si>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</si>
  <si>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</si>
  <si>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</si>
  <si>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</si>
  <si>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</si>
  <si>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</si>
  <si>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</si>
  <si>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</si>
  <si>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</si>
  <si>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</si>
  <si>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</si>
  <si>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</si>
  <si>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</si>
  <si>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</si>
  <si>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</si>
  <si>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</si>
  <si>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</si>
  <si>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</si>
  <si>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</si>
  <si>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</si>
  <si>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</si>
  <si>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</si>
  <si>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</si>
  <si>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</si>
  <si>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</si>
  <si>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</si>
  <si>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</si>
  <si>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</si>
  <si>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</si>
  <si>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</si>
  <si>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</si>
  <si>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</si>
  <si>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</si>
  <si>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</si>
  <si>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</si>
  <si>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</si>
  <si>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</si>
  <si>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</si>
  <si>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</si>
  <si>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</si>
  <si>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</si>
  <si>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</si>
  <si>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</si>
  <si>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</si>
  <si>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</si>
  <si>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</si>
  <si>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</si>
  <si>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</si>
  <si>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</si>
  <si>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</si>
  <si>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</si>
  <si>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</si>
  <si>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</si>
  <si>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</si>
  <si>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</si>
  <si>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</si>
  <si>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</si>
  <si>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</si>
  <si>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</si>
  <si>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</si>
  <si>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</si>
  <si>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</si>
  <si>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</si>
  <si>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</si>
  <si>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</si>
  <si>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</si>
  <si>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</si>
  <si>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</si>
  <si>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</si>
  <si>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</si>
  <si>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</si>
  <si>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</si>
  <si>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</si>
  <si>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</si>
  <si>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</si>
  <si>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</si>
  <si>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</si>
  <si>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</si>
  <si>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</si>
  <si>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</si>
  <si>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</si>
  <si>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</si>
  <si>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</si>
  <si>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</si>
  <si>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</si>
  <si>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</si>
  <si>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</si>
  <si>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</si>
  <si>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</si>
  <si>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</si>
  <si>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</si>
  <si>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</si>
  <si>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</si>
  <si>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</si>
  <si>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</si>
  <si>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</si>
  <si>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</si>
  <si>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</si>
  <si>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</si>
  <si>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</si>
  <si>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</si>
  <si>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</si>
  <si>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</si>
  <si>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</si>
  <si>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</si>
  <si>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</si>
  <si>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</si>
  <si>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</si>
  <si>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</si>
  <si>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</si>
  <si>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</si>
  <si>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</si>
  <si>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</si>
  <si>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</si>
  <si>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</si>
  <si>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</si>
  <si>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</si>
  <si>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</si>
  <si>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</si>
  <si>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</si>
  <si>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</si>
  <si>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</si>
  <si>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</si>
  <si>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</si>
  <si>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</si>
  <si>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</si>
  <si>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</si>
  <si>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</si>
  <si>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</si>
  <si>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</si>
  <si>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</si>
  <si>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</si>
  <si>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</si>
  <si>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</si>
  <si>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</si>
  <si>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</si>
  <si>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</si>
  <si>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</si>
  <si>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</si>
  <si>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</si>
  <si>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</si>
  <si>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</si>
  <si>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</si>
  <si>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</si>
  <si>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</si>
  <si>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</si>
  <si>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</si>
  <si>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</si>
  <si>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</si>
  <si>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</si>
  <si>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</si>
  <si>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</si>
  <si>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</si>
  <si>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</si>
  <si>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</si>
  <si>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</si>
  <si>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</si>
  <si>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</si>
  <si>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</si>
  <si>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</si>
  <si>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</si>
  <si>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</si>
  <si>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</si>
  <si>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</si>
  <si>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</si>
  <si>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</si>
  <si>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</si>
  <si>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</si>
  <si>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</si>
  <si>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</si>
  <si>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</si>
  <si>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</si>
  <si>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</si>
  <si>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</si>
  <si>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</si>
  <si>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</si>
  <si>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</si>
  <si>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</si>
  <si>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</si>
  <si>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</si>
  <si>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</si>
  <si>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</si>
  <si>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</si>
  <si>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</si>
  <si>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</si>
  <si>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</si>
  <si>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</si>
  <si>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</si>
  <si>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</si>
  <si>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</si>
  <si>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</si>
  <si>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</si>
  <si>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</si>
  <si>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</si>
  <si>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</si>
  <si>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</si>
  <si>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</si>
  <si>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</si>
  <si>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</si>
  <si>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</si>
  <si>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</si>
  <si>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</si>
  <si>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</si>
  <si>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</si>
  <si>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</si>
  <si>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</si>
  <si>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</si>
  <si>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</si>
  <si>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</si>
  <si>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</si>
  <si>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</si>
  <si>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</si>
  <si>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</si>
  <si>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</si>
  <si>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</si>
  <si>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</si>
  <si>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</si>
  <si>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</si>
  <si>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</si>
  <si>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</si>
  <si>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</si>
  <si>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</si>
  <si>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</si>
  <si>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</si>
  <si>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</si>
  <si>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</si>
  <si>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</si>
  <si>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</si>
  <si>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</si>
  <si>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</si>
  <si>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</si>
  <si>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</si>
  <si>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</si>
  <si>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</si>
  <si>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</si>
  <si>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</si>
  <si>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</si>
  <si>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</si>
  <si>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</si>
  <si>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</si>
  <si>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</si>
  <si>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</si>
  <si>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</si>
  <si>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</si>
  <si>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</si>
  <si>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</si>
  <si>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</si>
  <si>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</si>
  <si>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</si>
  <si>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</si>
  <si>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</si>
  <si>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</si>
  <si>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</si>
  <si>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</si>
  <si>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</si>
  <si>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</si>
  <si>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</si>
  <si>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</si>
  <si>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</si>
  <si>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</si>
  <si>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</si>
  <si>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</si>
  <si>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</si>
  <si>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</si>
  <si>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</si>
  <si>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</si>
  <si>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</si>
  <si>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</si>
  <si>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</si>
  <si>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</si>
  <si>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</si>
  <si>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</si>
  <si>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</si>
  <si>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</si>
  <si>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</si>
  <si>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</si>
  <si>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</si>
  <si>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</si>
  <si>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</si>
  <si>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</si>
  <si>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</si>
  <si>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</si>
  <si>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</si>
  <si>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</si>
  <si>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</si>
  <si>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</si>
  <si>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</si>
  <si>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</si>
  <si>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</si>
  <si>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</si>
  <si>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</si>
  <si>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</si>
  <si>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</si>
  <si>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</si>
  <si>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</si>
  <si>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</si>
  <si>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</si>
  <si>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</si>
  <si>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</si>
  <si>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</si>
  <si>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</si>
  <si>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</si>
  <si>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</si>
  <si>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</si>
  <si>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</si>
  <si>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</si>
  <si>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</si>
  <si>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</si>
  <si>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</si>
  <si>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</si>
  <si>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</si>
  <si>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</si>
  <si>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</si>
  <si>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</si>
  <si>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</si>
  <si>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</si>
  <si>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</si>
  <si>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</si>
  <si>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</si>
  <si>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</si>
  <si>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</si>
  <si>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</si>
  <si>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</si>
  <si>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</si>
  <si>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</si>
  <si>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</si>
  <si>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</si>
  <si>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</si>
  <si>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</si>
  <si>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</si>
  <si>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</si>
  <si>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</si>
  <si>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</si>
  <si>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</si>
  <si>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</si>
  <si>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</si>
  <si>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</si>
  <si>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</si>
  <si>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</si>
  <si>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</si>
  <si>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</si>
  <si>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</si>
  <si>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</si>
  <si>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</si>
  <si>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</si>
  <si>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</si>
  <si>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</si>
  <si>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</si>
  <si>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</si>
  <si>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</si>
  <si>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</si>
  <si>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</si>
  <si>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</si>
  <si>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</si>
  <si>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</si>
  <si>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</si>
  <si>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</si>
  <si>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</si>
  <si>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</si>
  <si>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</si>
  <si>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</si>
  <si>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</si>
  <si>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</si>
  <si>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</si>
  <si>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</si>
  <si>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</si>
  <si>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</si>
  <si>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</si>
  <si>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</si>
  <si>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</si>
  <si>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</si>
  <si>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</si>
  <si>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</si>
  <si>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</si>
  <si>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</si>
  <si>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</si>
  <si>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</si>
  <si>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</si>
  <si>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</si>
  <si>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</si>
  <si>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</si>
  <si>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</si>
  <si>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</si>
  <si>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</si>
  <si>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</si>
  <si>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</si>
  <si>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</si>
  <si>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</si>
  <si>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</si>
  <si>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</si>
  <si>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</si>
  <si>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</si>
  <si>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</si>
  <si>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</si>
  <si>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</si>
  <si>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</si>
  <si>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</si>
  <si>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</si>
  <si>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</si>
  <si>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</si>
  <si>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</si>
  <si>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</si>
  <si>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</si>
  <si>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</si>
  <si>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</si>
  <si>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</si>
  <si>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</si>
  <si>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</si>
  <si>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</si>
  <si>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</si>
  <si>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</si>
  <si>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</si>
  <si>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</si>
  <si>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</si>
  <si>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</si>
  <si>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</si>
  <si>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</si>
  <si>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</si>
  <si>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</si>
  <si>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</si>
  <si>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</si>
  <si>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</si>
  <si>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</si>
  <si>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</si>
  <si>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</si>
  <si>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</si>
  <si>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</si>
  <si>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</si>
  <si>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</si>
  <si>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</si>
  <si>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</si>
  <si>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</si>
  <si>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</si>
  <si>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</si>
  <si>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</si>
  <si>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</si>
  <si>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</si>
  <si>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</si>
  <si>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</si>
  <si>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</si>
  <si>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</si>
  <si>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</si>
  <si>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</si>
  <si>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</si>
  <si>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</si>
  <si>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</si>
  <si>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</si>
  <si>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</si>
  <si>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</si>
  <si>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</si>
  <si>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</si>
  <si>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</si>
  <si>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</si>
  <si>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</si>
  <si>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</si>
  <si>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</si>
  <si>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</si>
  <si>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</si>
  <si>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</si>
  <si>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</si>
  <si>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</si>
  <si>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</si>
  <si>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</si>
  <si>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</si>
  <si>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</si>
  <si>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</si>
  <si>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</si>
  <si>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</si>
  <si>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</si>
  <si>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</si>
  <si>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</si>
  <si>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</si>
  <si>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</si>
  <si>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</si>
  <si>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</si>
  <si>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</si>
  <si>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</si>
  <si>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</si>
  <si>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</si>
  <si>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</si>
  <si>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</si>
  <si>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</si>
  <si>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</si>
  <si>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</si>
  <si>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</si>
  <si>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</si>
  <si>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</si>
  <si>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</si>
  <si>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</si>
  <si>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</si>
  <si>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</si>
  <si>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</si>
  <si>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</si>
  <si>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</si>
  <si>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</si>
  <si>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</si>
  <si>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</si>
  <si>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</si>
  <si>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</si>
  <si>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</si>
  <si>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</si>
  <si>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</si>
  <si>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</si>
  <si>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</si>
  <si>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</si>
  <si>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</si>
  <si>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</si>
  <si>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</si>
  <si>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</si>
  <si>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</si>
  <si>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</si>
  <si>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</si>
  <si>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</si>
  <si>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</si>
  <si>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</si>
  <si>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</si>
  <si>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</si>
  <si>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</si>
  <si>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</si>
  <si>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</si>
  <si>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</si>
  <si>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</si>
  <si>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</si>
  <si>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</si>
  <si>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</si>
  <si>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</si>
  <si>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</si>
  <si>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</si>
  <si>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</si>
  <si>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</si>
  <si>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</si>
  <si>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</si>
  <si>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</si>
  <si>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</si>
  <si>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</si>
  <si>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</si>
  <si>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</si>
  <si>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</si>
  <si>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</si>
  <si>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</si>
  <si>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</si>
  <si>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</si>
  <si>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</si>
  <si>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</si>
  <si>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</si>
  <si>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</si>
  <si>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</si>
  <si>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</si>
  <si>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</si>
  <si>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</si>
  <si>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</si>
  <si>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</si>
  <si>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</si>
  <si>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</si>
  <si>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</si>
  <si>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</si>
  <si>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</si>
  <si>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</si>
  <si>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</si>
  <si>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</si>
  <si>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</si>
  <si>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</si>
  <si>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</si>
  <si>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</si>
  <si>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</si>
  <si>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</si>
  <si>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</si>
  <si>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</si>
  <si>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</si>
  <si>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</si>
  <si>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</si>
  <si>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</si>
  <si>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</si>
  <si>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</si>
  <si>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</si>
  <si>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</si>
  <si>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</si>
  <si>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</si>
  <si>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</si>
  <si>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</si>
  <si>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</si>
  <si>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</si>
  <si>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</si>
  <si>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</si>
  <si>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</si>
  <si>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</si>
  <si>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</si>
  <si>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</si>
  <si>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</si>
  <si>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</si>
  <si>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</si>
  <si>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</si>
  <si>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</si>
  <si>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</si>
  <si>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</si>
  <si>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</si>
  <si>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</si>
  <si>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</si>
  <si>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</si>
  <si>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</si>
  <si>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</si>
  <si>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</si>
  <si>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</si>
  <si>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</si>
  <si>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</si>
  <si>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</si>
  <si>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</si>
  <si>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</si>
  <si>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</si>
  <si>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</si>
  <si>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</si>
  <si>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</si>
  <si>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</si>
  <si>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</si>
  <si>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</si>
  <si>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</si>
  <si>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</si>
  <si>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</si>
  <si>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</si>
  <si>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</si>
  <si>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</si>
  <si>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</si>
  <si>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</si>
  <si>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</si>
  <si>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</si>
  <si>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</si>
  <si>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</si>
  <si>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</si>
  <si>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</si>
  <si>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</si>
  <si>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</si>
  <si>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</si>
  <si>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</si>
  <si>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</si>
  <si>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</si>
  <si>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</si>
  <si>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</si>
  <si>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</si>
  <si>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</si>
  <si>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</si>
  <si>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</si>
  <si>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</si>
  <si>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</si>
  <si>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</si>
  <si>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</si>
  <si>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</si>
  <si>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</si>
  <si>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</si>
  <si>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</si>
  <si>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</si>
  <si>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</si>
  <si>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</si>
  <si>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</si>
  <si>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</si>
  <si>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</si>
  <si>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</si>
  <si>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</si>
  <si>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</si>
  <si>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</si>
  <si>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</si>
  <si>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</si>
  <si>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</si>
  <si>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</si>
  <si>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</si>
  <si>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</si>
  <si>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</si>
  <si>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</si>
  <si>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</si>
  <si>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</si>
  <si>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</si>
  <si>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</si>
  <si>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</si>
  <si>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</si>
  <si>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</si>
  <si>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</si>
  <si>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</si>
  <si>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</si>
  <si>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</si>
  <si>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</si>
  <si>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</si>
  <si>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</si>
  <si>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</si>
  <si>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</si>
  <si>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</si>
  <si>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</si>
  <si>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</si>
  <si>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</si>
  <si>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</si>
  <si>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</si>
  <si>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</si>
  <si>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</si>
  <si>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</si>
  <si>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</si>
  <si>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</si>
  <si>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</si>
  <si>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</si>
  <si>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</si>
  <si>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</si>
  <si>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</si>
  <si>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</si>
  <si>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</si>
  <si>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</si>
  <si>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</si>
  <si>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</si>
  <si>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</si>
  <si>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</si>
  <si>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</si>
  <si>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</si>
  <si>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</si>
  <si>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</si>
  <si>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</si>
  <si>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</si>
  <si>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</si>
  <si>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</si>
  <si>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</si>
  <si>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</si>
  <si>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</si>
  <si>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</si>
  <si>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</si>
  <si>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</si>
  <si>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</si>
  <si>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</si>
  <si>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</si>
  <si>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</si>
  <si>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</si>
  <si>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</si>
  <si>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</si>
  <si>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</si>
  <si>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</si>
  <si>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</si>
  <si>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</si>
  <si>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</si>
  <si>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</si>
  <si>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</si>
  <si>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</si>
  <si>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</si>
  <si>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</si>
  <si>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</si>
  <si>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</si>
  <si>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</si>
  <si>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</si>
  <si>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</si>
  <si>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</si>
  <si>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</si>
  <si>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</si>
  <si>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</si>
  <si>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</si>
  <si>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</si>
  <si>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</si>
  <si>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</si>
  <si>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</si>
  <si>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</si>
  <si>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</si>
  <si>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</si>
  <si>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</si>
  <si>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</si>
  <si>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</si>
  <si>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</si>
  <si>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</si>
  <si>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</si>
  <si>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</si>
  <si>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</si>
  <si>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</si>
  <si>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</si>
  <si>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</si>
  <si>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</si>
  <si>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</si>
  <si>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</si>
  <si>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</si>
  <si>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</si>
  <si>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</si>
  <si>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</si>
  <si>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</si>
  <si>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</si>
  <si>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</si>
  <si>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</si>
  <si>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</si>
  <si>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</si>
  <si>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</si>
  <si>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</si>
  <si>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</si>
  <si>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</si>
  <si>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</si>
  <si>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</si>
  <si>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</si>
  <si>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</si>
  <si>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</si>
  <si>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</si>
  <si>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</si>
  <si>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</si>
  <si>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</si>
  <si>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</si>
  <si>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</si>
  <si>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</si>
  <si>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</si>
  <si>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</si>
  <si>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</si>
  <si>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</si>
  <si>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</si>
  <si>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</si>
  <si>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</si>
  <si>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</si>
  <si>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</si>
  <si>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</si>
  <si>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</si>
  <si>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</si>
  <si>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</si>
  <si>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</si>
  <si>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</si>
  <si>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</si>
  <si>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</si>
  <si>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</si>
  <si>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</si>
  <si>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</si>
  <si>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</si>
  <si>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</si>
  <si>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</si>
  <si>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</si>
  <si>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</si>
  <si>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</si>
  <si>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</si>
  <si>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</si>
  <si>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</si>
  <si>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</si>
  <si>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</si>
  <si>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</si>
  <si>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</si>
  <si>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</si>
  <si>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</si>
  <si>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</si>
  <si>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</si>
  <si>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</si>
  <si>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</si>
  <si>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</si>
  <si>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</si>
  <si>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</si>
  <si>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</si>
  <si>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</si>
  <si>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</si>
  <si>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</si>
  <si>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</si>
  <si>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</si>
  <si>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</si>
  <si>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</si>
  <si>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</si>
  <si>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</si>
  <si>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</si>
  <si>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</si>
  <si>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</si>
  <si>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</si>
  <si>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</si>
  <si>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</si>
  <si>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</si>
  <si>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</si>
  <si>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</si>
  <si>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</si>
  <si>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</si>
  <si>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</si>
  <si>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</si>
  <si>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</si>
  <si>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</si>
  <si>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</si>
  <si>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</si>
  <si>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</si>
  <si>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</si>
  <si>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</si>
  <si>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</si>
  <si>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</si>
  <si>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</si>
  <si>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</si>
  <si>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</si>
  <si>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</si>
  <si>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</si>
  <si>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</si>
  <si>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</si>
  <si>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</si>
  <si>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</si>
  <si>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</si>
  <si>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</si>
  <si>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</si>
  <si>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</si>
  <si>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</si>
  <si>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</si>
  <si>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</si>
  <si>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</si>
  <si>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</si>
  <si>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</si>
  <si>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</si>
  <si>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</si>
  <si>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</si>
  <si>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</si>
  <si>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</si>
  <si>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</si>
  <si>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</si>
  <si>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</si>
  <si>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</si>
  <si>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</si>
  <si>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</si>
  <si>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</si>
  <si>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</si>
  <si>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</si>
  <si>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</si>
  <si>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</si>
  <si>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</si>
  <si>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</si>
  <si>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</si>
  <si>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</si>
  <si>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</si>
  <si>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</si>
  <si>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</si>
  <si>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</si>
  <si>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</si>
  <si>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</si>
  <si>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</si>
  <si>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</si>
  <si>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</si>
  <si>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</si>
  <si>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</si>
  <si>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</si>
  <si>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</si>
  <si>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</si>
  <si>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</si>
  <si>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</si>
  <si>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</si>
  <si>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</si>
  <si>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</si>
  <si>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</si>
  <si>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</si>
  <si>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</si>
  <si>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</si>
  <si>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</si>
  <si>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</si>
  <si>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</si>
  <si>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</si>
  <si>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</si>
  <si>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</si>
  <si>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</si>
  <si>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</si>
  <si>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</si>
  <si>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</si>
  <si>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</si>
  <si>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</si>
  <si>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</si>
  <si>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</si>
  <si>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</si>
  <si>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</si>
  <si>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</si>
  <si>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</si>
  <si>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</si>
  <si>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</si>
  <si>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</si>
  <si>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</si>
  <si>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</si>
  <si>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</si>
  <si>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</si>
  <si>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</si>
  <si>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</si>
  <si>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</si>
  <si>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</si>
  <si>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</si>
  <si>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</si>
  <si>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</si>
  <si>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</si>
  <si>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</si>
  <si>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</si>
  <si>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</si>
  <si>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</si>
  <si>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</si>
  <si>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</si>
  <si>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</si>
  <si>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</si>
  <si>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</si>
  <si>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</si>
  <si>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</si>
  <si>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</si>
  <si>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</si>
  <si>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</si>
  <si>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</si>
  <si>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</si>
  <si>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</si>
  <si>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</si>
  <si>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</si>
  <si>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</si>
  <si>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</si>
  <si>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</si>
  <si>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</si>
  <si>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</si>
  <si>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</si>
  <si>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</si>
  <si>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</si>
  <si>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</si>
  <si>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</si>
  <si>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</si>
  <si>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</si>
  <si>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</si>
  <si>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</si>
  <si>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</si>
  <si>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</si>
  <si>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</si>
  <si>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</si>
  <si>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</si>
  <si>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</si>
  <si>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</si>
  <si>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</si>
  <si>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</si>
  <si>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</si>
  <si>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</si>
  <si>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</si>
  <si>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</si>
  <si>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</si>
  <si>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</si>
  <si>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</si>
  <si>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</si>
  <si>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</si>
  <si>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</si>
  <si>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</si>
  <si>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</si>
  <si>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</si>
  <si>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</si>
  <si>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</si>
  <si>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</si>
  <si>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</si>
  <si>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</si>
  <si>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</si>
  <si>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</si>
  <si>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</si>
  <si>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</si>
  <si>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</si>
  <si>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</si>
  <si>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</si>
  <si>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</si>
  <si>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</si>
  <si>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</si>
  <si>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</si>
  <si>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</si>
  <si>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</si>
  <si>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</si>
  <si>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</si>
  <si>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</si>
  <si>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</si>
  <si>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</si>
  <si>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</si>
  <si>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</si>
  <si>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</si>
  <si>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</si>
  <si>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</si>
  <si>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</si>
  <si>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</si>
  <si>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</si>
  <si>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</si>
  <si>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</si>
  <si>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</si>
  <si>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</si>
  <si>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</si>
  <si>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</si>
  <si>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</si>
  <si>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</si>
  <si>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</si>
  <si>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</si>
  <si>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</si>
  <si>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</si>
  <si>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</si>
  <si>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</si>
  <si>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</si>
  <si>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</si>
  <si>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</si>
  <si>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</si>
  <si>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</si>
  <si>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</si>
  <si>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</si>
  <si>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</si>
  <si>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</si>
  <si>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</si>
  <si>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</si>
  <si>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</si>
  <si>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</si>
  <si>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</si>
  <si>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</si>
  <si>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</si>
  <si>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</si>
  <si>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</si>
  <si>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</si>
  <si>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</si>
  <si>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</si>
  <si>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</si>
  <si>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</si>
  <si>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</si>
  <si>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</si>
  <si>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</si>
  <si>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</si>
  <si>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</si>
  <si>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</si>
  <si>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</si>
  <si>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</si>
  <si>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</si>
  <si>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</si>
  <si>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</si>
  <si>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</si>
  <si>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</si>
  <si>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</si>
  <si>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</si>
  <si>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</si>
  <si>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</si>
  <si>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</si>
  <si>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</si>
  <si>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</si>
  <si>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</si>
  <si>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</si>
  <si>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</si>
  <si>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</si>
  <si>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</si>
  <si>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</si>
  <si>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</si>
  <si>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</si>
  <si>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</si>
  <si>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</si>
  <si>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</si>
  <si>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</si>
  <si>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</si>
  <si>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</si>
  <si>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</si>
  <si>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</si>
  <si>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</si>
  <si>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</si>
  <si>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</si>
  <si>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</si>
  <si>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</si>
  <si>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</si>
  <si>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</si>
  <si>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</si>
  <si>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</si>
  <si>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</si>
  <si>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</si>
  <si>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</si>
  <si>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</si>
  <si>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</si>
  <si>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</si>
  <si>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</si>
  <si>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</si>
  <si>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</si>
  <si>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</si>
  <si>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</si>
  <si>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</si>
  <si>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</si>
  <si>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</si>
  <si>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</si>
  <si>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</si>
  <si>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</si>
  <si>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</si>
  <si>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</si>
  <si>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</si>
  <si>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</si>
  <si>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</si>
  <si>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</si>
  <si>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</si>
  <si>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</si>
  <si>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</si>
  <si>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</si>
  <si>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</si>
  <si>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</si>
  <si>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</si>
  <si>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</si>
  <si>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</si>
  <si>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</si>
  <si>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</si>
  <si>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</si>
  <si>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</si>
  <si>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</si>
  <si>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</si>
  <si>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</si>
  <si>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</si>
  <si>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</si>
  <si>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</si>
  <si>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</si>
  <si>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</si>
  <si>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</si>
  <si>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</si>
  <si>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</si>
  <si>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</si>
  <si>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</si>
  <si>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</si>
  <si>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</si>
  <si>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</si>
  <si>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</si>
  <si>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</si>
  <si>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</si>
  <si>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</si>
  <si>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</si>
  <si>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</si>
  <si>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</si>
  <si>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</si>
  <si>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</si>
  <si>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</si>
  <si>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</si>
  <si>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</si>
  <si>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</si>
  <si>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</si>
  <si>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</si>
  <si>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</si>
  <si>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</si>
  <si>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</si>
  <si>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</si>
  <si>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</si>
  <si>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</si>
  <si>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</si>
  <si>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</si>
  <si>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</si>
  <si>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</si>
  <si>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</si>
  <si>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</si>
  <si>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</si>
  <si>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</si>
  <si>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</si>
  <si>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</si>
  <si>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</si>
  <si>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</si>
  <si>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</si>
  <si>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</si>
  <si>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</si>
  <si>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</si>
  <si>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</si>
  <si>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</si>
  <si>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</si>
  <si>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</si>
  <si>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</si>
  <si>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</si>
  <si>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</si>
  <si>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</si>
  <si>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</si>
  <si>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</si>
  <si>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</si>
  <si>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</si>
  <si>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</si>
  <si>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</si>
  <si>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</si>
  <si>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</si>
  <si>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</si>
  <si>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</si>
  <si>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</si>
  <si>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</si>
  <si>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</si>
  <si>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</si>
  <si>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</si>
  <si>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</si>
  <si>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</si>
  <si>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</si>
  <si>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</si>
  <si>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</si>
  <si>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</si>
  <si>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</si>
  <si>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</si>
  <si>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</si>
  <si>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</si>
  <si>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</si>
  <si>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</si>
  <si>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</si>
  <si>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</si>
  <si>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</si>
  <si>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</si>
  <si>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</si>
  <si>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</si>
  <si>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</si>
  <si>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</si>
  <si>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</si>
  <si>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</si>
  <si>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</si>
  <si>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</si>
  <si>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</si>
  <si>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</si>
  <si>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</si>
  <si>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</si>
  <si>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</si>
  <si>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</si>
  <si>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</si>
  <si>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</si>
  <si>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</si>
  <si>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</si>
  <si>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</si>
  <si>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</si>
  <si>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</si>
  <si>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</si>
  <si>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</si>
  <si>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</si>
  <si>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</si>
  <si>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</si>
  <si>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</si>
  <si>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</si>
  <si>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</si>
  <si>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</si>
  <si>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</si>
  <si>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</si>
  <si>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</si>
  <si>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</si>
  <si>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</si>
  <si>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</si>
  <si>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</si>
  <si>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</si>
  <si>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</si>
  <si>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</si>
  <si>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</si>
  <si>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</si>
  <si>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</si>
  <si>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</si>
  <si>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</si>
  <si>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</si>
  <si>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</si>
  <si>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</si>
  <si>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</si>
  <si>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</si>
  <si>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</si>
  <si>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</si>
  <si>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</si>
  <si>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</si>
  <si>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</si>
  <si>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</si>
  <si>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</si>
  <si>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</si>
  <si>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</si>
  <si>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</si>
  <si>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</si>
  <si>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</si>
  <si>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</si>
  <si>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</si>
  <si>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</si>
  <si>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</si>
  <si>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</si>
  <si>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</si>
  <si>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</si>
  <si>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</si>
  <si>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</si>
  <si>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</si>
  <si>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</si>
  <si>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</si>
  <si>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</si>
  <si>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</si>
  <si>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</si>
  <si>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</si>
  <si>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</si>
  <si>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</si>
  <si>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</si>
  <si>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</si>
  <si>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</si>
  <si>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</si>
  <si>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</si>
  <si>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</si>
  <si>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</si>
  <si>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</si>
  <si>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</si>
  <si>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</si>
  <si>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</si>
  <si>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</si>
  <si>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</si>
  <si>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</si>
  <si>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</si>
  <si>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</si>
  <si>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</si>
  <si>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</si>
  <si>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</si>
  <si>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</si>
  <si>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</si>
  <si>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</si>
  <si>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</si>
  <si>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</si>
  <si>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</si>
  <si>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</si>
  <si>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</si>
  <si>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</si>
  <si>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</si>
  <si>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</si>
  <si>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</si>
  <si>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</si>
  <si>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</si>
  <si>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</si>
  <si>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</si>
  <si>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</si>
  <si>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</si>
  <si>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</si>
  <si>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</si>
  <si>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</si>
  <si>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</si>
  <si>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</si>
  <si>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</si>
  <si>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</si>
  <si>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</si>
  <si>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</si>
  <si>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</si>
  <si>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</si>
  <si>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</si>
  <si>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</si>
  <si>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</si>
  <si>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</si>
  <si>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</si>
  <si>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</si>
  <si>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</si>
  <si>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</si>
  <si>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</si>
  <si>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</si>
  <si>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</si>
  <si>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</si>
  <si>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</si>
  <si>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</si>
  <si>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</si>
  <si>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</si>
  <si>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</si>
  <si>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</si>
  <si>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</si>
  <si>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</si>
  <si>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</si>
  <si>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</si>
  <si>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</si>
  <si>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</si>
  <si>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</si>
  <si>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</si>
  <si>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</si>
  <si>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</si>
  <si>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</si>
  <si>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</si>
  <si>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</si>
  <si>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</si>
  <si>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</si>
  <si>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</si>
  <si>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</si>
  <si>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</si>
  <si>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</si>
  <si>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</si>
  <si>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</si>
  <si>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</si>
  <si>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</si>
  <si>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</si>
  <si>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</si>
  <si>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</si>
  <si>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</si>
  <si>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</si>
  <si>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</si>
  <si>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</si>
  <si>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</si>
  <si>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</si>
  <si>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</si>
  <si>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</si>
  <si>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</si>
  <si>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</si>
  <si>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</si>
  <si>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</si>
  <si>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</si>
  <si>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</si>
  <si>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</si>
  <si>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</si>
  <si>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</si>
  <si>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</si>
  <si>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</si>
  <si>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</si>
  <si>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</si>
  <si>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</si>
  <si>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</si>
  <si>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</si>
  <si>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</si>
  <si>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</si>
  <si>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</si>
  <si>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</si>
  <si>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</si>
  <si>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</si>
  <si>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</si>
  <si>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</si>
  <si>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</si>
  <si>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</si>
  <si>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</si>
  <si>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</si>
  <si>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</si>
  <si>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</si>
  <si>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</si>
  <si>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</si>
  <si>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</si>
  <si>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</si>
  <si>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</si>
  <si>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</si>
  <si>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</si>
  <si>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</si>
  <si>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</si>
  <si>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</si>
  <si>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</si>
  <si>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</si>
  <si>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</si>
  <si>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</si>
  <si>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</si>
  <si>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</si>
  <si>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</si>
  <si>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</si>
  <si>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</si>
  <si>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</si>
  <si>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</si>
  <si>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</si>
  <si>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</si>
  <si>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</si>
  <si>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</si>
  <si>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</si>
  <si>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</si>
  <si>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</si>
  <si>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</si>
  <si>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</si>
  <si>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</si>
  <si>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</si>
  <si>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</si>
  <si>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</si>
  <si>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</si>
  <si>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</si>
  <si>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</si>
  <si>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</si>
  <si>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</si>
  <si>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</si>
  <si>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</si>
  <si>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</si>
  <si>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</si>
  <si>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</si>
  <si>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</si>
  <si>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</si>
  <si>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</si>
  <si>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</si>
  <si>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</si>
  <si>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</si>
  <si>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</si>
  <si>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</si>
  <si>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</si>
  <si>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</si>
  <si>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</si>
  <si>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</si>
  <si>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</si>
  <si>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</si>
  <si>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</si>
  <si>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</si>
  <si>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</si>
  <si>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</si>
  <si>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</si>
  <si>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</si>
  <si>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</si>
  <si>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</si>
  <si>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</si>
  <si>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</si>
  <si>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</si>
  <si>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</si>
  <si>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</si>
  <si>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</si>
  <si>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</si>
  <si>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</si>
  <si>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</si>
  <si>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</si>
  <si>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</si>
  <si>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</si>
  <si>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</si>
  <si>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</si>
  <si>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</si>
  <si>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</si>
  <si>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</si>
  <si>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</si>
  <si>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</si>
  <si>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</si>
  <si>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</si>
  <si>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</si>
  <si>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</si>
  <si>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</si>
  <si>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</si>
  <si>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</si>
  <si>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</si>
  <si>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</si>
  <si>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</si>
  <si>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</si>
  <si>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</si>
  <si>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</si>
  <si>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</si>
  <si>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</si>
  <si>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</si>
  <si>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</si>
  <si>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</si>
  <si>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</si>
  <si>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</si>
  <si>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</si>
  <si>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</si>
  <si>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</si>
  <si>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</si>
  <si>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</si>
  <si>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</si>
  <si>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</si>
  <si>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</si>
  <si>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</si>
  <si>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</si>
  <si>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</si>
  <si>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</si>
  <si>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</si>
  <si>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</si>
  <si>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</si>
  <si>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</si>
  <si>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</si>
  <si>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</si>
  <si>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</si>
  <si>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</si>
  <si>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</si>
  <si>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</si>
  <si>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</si>
  <si>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</si>
  <si>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</si>
  <si>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</si>
  <si>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</si>
  <si>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</si>
  <si>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</si>
  <si>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</si>
  <si>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</si>
  <si>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</si>
  <si>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</si>
  <si>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</si>
  <si>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</si>
  <si>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</si>
  <si>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</si>
  <si>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</si>
  <si>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</si>
  <si>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</si>
  <si>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</si>
  <si>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</si>
  <si>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</si>
  <si>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</si>
  <si>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</si>
  <si>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</si>
  <si>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</si>
  <si>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</si>
  <si>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</si>
  <si>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</si>
  <si>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</si>
  <si>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</si>
  <si>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</si>
  <si>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</si>
  <si>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</si>
  <si>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</si>
  <si>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</si>
  <si>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</si>
  <si>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</si>
  <si>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</si>
  <si>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</si>
  <si>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</si>
  <si>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</si>
  <si>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</si>
  <si>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</si>
  <si>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</si>
  <si>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</si>
  <si>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</si>
  <si>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</si>
  <si>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</si>
  <si>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</si>
  <si>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</si>
  <si>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</si>
  <si>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</si>
  <si>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</si>
  <si>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</si>
  <si>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</si>
  <si>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</si>
  <si>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</si>
  <si>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</si>
  <si>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</si>
  <si>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</si>
  <si>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</si>
  <si>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</si>
  <si>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</si>
  <si>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</si>
  <si>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</si>
  <si>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</si>
  <si>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</si>
  <si>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</si>
  <si>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</si>
  <si>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</si>
  <si>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</si>
  <si>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</si>
  <si>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</si>
  <si>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</si>
  <si>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</si>
  <si>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</si>
  <si>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</si>
  <si>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</si>
  <si>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</si>
  <si>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</si>
  <si>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</si>
  <si>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</si>
  <si>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</si>
  <si>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</si>
  <si>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</si>
  <si>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</si>
  <si>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</si>
  <si>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</si>
  <si>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</si>
  <si>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</si>
  <si>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</si>
  <si>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</si>
  <si>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</si>
  <si>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</si>
  <si>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</si>
  <si>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</si>
  <si>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</si>
  <si>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</si>
  <si>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</si>
  <si>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</si>
  <si>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</si>
  <si>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</si>
  <si>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</si>
  <si>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</si>
  <si>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</si>
  <si>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</si>
  <si>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</si>
  <si>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</si>
  <si>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</si>
  <si>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</si>
  <si>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</si>
  <si>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</si>
  <si>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</si>
  <si>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</si>
  <si>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</si>
  <si>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</si>
  <si>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</si>
  <si>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</si>
  <si>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</si>
  <si>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</si>
  <si>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</si>
  <si>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</si>
  <si>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</si>
  <si>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</si>
  <si>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</si>
  <si>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</si>
  <si>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</si>
  <si>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</si>
  <si>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</si>
  <si>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</si>
  <si>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</si>
  <si>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</si>
  <si>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</si>
  <si>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</si>
  <si>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</si>
  <si>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</si>
  <si>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</si>
  <si>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</si>
  <si>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</si>
  <si>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</si>
  <si>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</si>
  <si>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</si>
  <si>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</si>
  <si>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</si>
  <si>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</si>
  <si>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</si>
  <si>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</si>
  <si>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</si>
  <si>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</si>
  <si>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</si>
  <si>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</si>
  <si>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</si>
  <si>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</si>
  <si>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</si>
  <si>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</si>
  <si>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</si>
  <si>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</si>
  <si>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</si>
  <si>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</si>
  <si>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</si>
  <si>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</si>
  <si>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</si>
  <si>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</si>
  <si>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</si>
  <si>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</si>
  <si>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</si>
  <si>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</si>
  <si>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</si>
  <si>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</si>
  <si>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</si>
  <si>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</si>
  <si>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</si>
  <si>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</si>
  <si>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</si>
  <si>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</si>
  <si>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</si>
  <si>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</si>
  <si>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</si>
  <si>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</si>
  <si>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</si>
  <si>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</si>
  <si>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</si>
  <si>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</si>
  <si>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</si>
  <si>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</si>
  <si>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</si>
  <si>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</si>
  <si>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</si>
  <si>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</si>
  <si>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</si>
  <si>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</si>
  <si>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</si>
  <si>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</si>
  <si>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</si>
  <si>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</si>
  <si>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</si>
  <si>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</si>
  <si>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</si>
  <si>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</si>
  <si>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</si>
  <si>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</si>
  <si>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</si>
  <si>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</si>
  <si>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</si>
  <si>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</si>
  <si>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</si>
  <si>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</si>
  <si>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</si>
  <si>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</si>
  <si>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</si>
  <si>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</si>
  <si>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</si>
  <si>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</si>
  <si>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</si>
  <si>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</si>
  <si>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</si>
  <si>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</si>
  <si>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</si>
  <si>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</si>
  <si>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</si>
  <si>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</si>
  <si>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</si>
  <si>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</si>
  <si>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</si>
  <si>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</si>
  <si>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</si>
  <si>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</si>
  <si>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</si>
  <si>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</si>
  <si>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</si>
  <si>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</si>
  <si>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</si>
  <si>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</si>
  <si>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</si>
  <si>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</si>
  <si>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</si>
  <si>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</si>
  <si>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</si>
  <si>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</si>
  <si>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</si>
  <si>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</si>
  <si>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</si>
  <si>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</si>
  <si>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</si>
  <si>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</si>
  <si>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</si>
  <si>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</si>
  <si>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</si>
  <si>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</si>
  <si>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</si>
  <si>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</si>
  <si>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</si>
  <si>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</si>
  <si>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</si>
  <si>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</si>
  <si>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</si>
  <si>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</si>
  <si>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</si>
  <si>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</si>
  <si>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</si>
  <si>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</si>
  <si>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</si>
  <si>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</si>
  <si>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</si>
  <si>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</si>
  <si>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</si>
  <si>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</si>
  <si>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</si>
  <si>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</si>
  <si>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</si>
  <si>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</si>
  <si>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</si>
  <si>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</si>
  <si>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</si>
  <si>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</si>
  <si>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</si>
  <si>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</si>
  <si>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</si>
  <si>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</si>
  <si>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</si>
  <si>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</si>
  <si>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</si>
  <si>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</si>
  <si>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</si>
  <si>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</si>
  <si>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</si>
  <si>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</si>
  <si>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</si>
  <si>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</si>
  <si>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</si>
  <si>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</si>
  <si>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</si>
  <si>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</si>
  <si>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</si>
  <si>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</si>
  <si>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</si>
  <si>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</si>
  <si>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</si>
  <si>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</si>
  <si>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</si>
  <si>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</si>
  <si>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</si>
  <si>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</si>
  <si>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</si>
  <si>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</si>
  <si>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</si>
  <si>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</si>
  <si>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</si>
  <si>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</si>
  <si>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</si>
  <si>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</si>
  <si>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</si>
  <si>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</si>
  <si>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</si>
  <si>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</si>
  <si>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</si>
  <si>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</si>
  <si>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</si>
  <si>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</si>
  <si>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</si>
  <si>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</si>
  <si>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</si>
  <si>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</si>
  <si>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</si>
  <si>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</si>
  <si>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</si>
  <si>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</si>
  <si>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</si>
  <si>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</si>
  <si>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</si>
  <si>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</si>
  <si>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</si>
  <si>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</si>
  <si>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</si>
  <si>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</si>
  <si>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</si>
  <si>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</si>
  <si>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</si>
  <si>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</si>
  <si>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</si>
  <si>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</si>
  <si>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</si>
  <si>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</si>
  <si>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</si>
  <si>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</si>
  <si>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</si>
  <si>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</si>
  <si>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</si>
  <si>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</si>
  <si>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</si>
  <si>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</si>
  <si>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</si>
  <si>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</si>
  <si>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</si>
  <si>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</si>
  <si>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</si>
  <si>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</si>
  <si>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</si>
  <si>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</si>
  <si>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</si>
  <si>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</si>
  <si>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</si>
  <si>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</si>
  <si>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</si>
  <si>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</si>
  <si>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</si>
  <si>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</si>
  <si>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</si>
  <si>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</si>
  <si>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</si>
  <si>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</si>
  <si>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</si>
  <si>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</si>
  <si>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</si>
  <si>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</si>
  <si>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</si>
  <si>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</si>
  <si>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</si>
  <si>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</si>
  <si>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</si>
  <si>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</si>
  <si>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</si>
  <si>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</si>
  <si>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</si>
  <si>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</si>
  <si>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</si>
  <si>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</si>
  <si>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</si>
  <si>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</si>
  <si>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</si>
  <si>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</si>
  <si>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</si>
  <si>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</si>
  <si>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</si>
  <si>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</si>
  <si>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</si>
  <si>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</si>
  <si>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</si>
  <si>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</si>
  <si>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</si>
  <si>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</si>
  <si>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</si>
  <si>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</si>
  <si>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</si>
  <si>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</si>
  <si>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</si>
  <si>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</si>
  <si>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</si>
  <si>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</si>
  <si>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</si>
  <si>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</si>
  <si>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</si>
  <si>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</si>
  <si>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</si>
  <si>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</si>
  <si>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</si>
  <si>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</si>
  <si>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</si>
  <si>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</si>
  <si>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</si>
  <si>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</si>
  <si>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</si>
  <si>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</si>
  <si>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</si>
  <si>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</si>
  <si>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</si>
  <si>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</si>
  <si>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</si>
  <si>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</si>
  <si>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</si>
  <si>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</si>
  <si>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</si>
  <si>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</si>
  <si>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</si>
  <si>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</si>
  <si>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</si>
  <si>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</si>
  <si>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</si>
  <si>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</si>
  <si>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</si>
  <si>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</si>
  <si>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</si>
  <si>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</si>
  <si>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</si>
  <si>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</si>
  <si>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</si>
  <si>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</si>
  <si>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</si>
  <si>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</si>
  <si>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</si>
  <si>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</si>
  <si>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</si>
  <si>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</si>
  <si>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</si>
  <si>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</si>
  <si>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</si>
  <si>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</si>
  <si>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</si>
  <si>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</si>
  <si>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</si>
  <si>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</si>
  <si>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</si>
  <si>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</si>
  <si>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</si>
  <si>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</si>
  <si>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</si>
  <si>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</si>
  <si>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</si>
  <si>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</si>
  <si>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</si>
  <si>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</si>
  <si>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</si>
  <si>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</si>
  <si>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</si>
  <si>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</si>
  <si>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</si>
  <si>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</si>
  <si>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</si>
  <si>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</si>
  <si>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</si>
  <si>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</si>
  <si>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</si>
  <si>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</si>
  <si>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</si>
  <si>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</si>
  <si>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</si>
  <si>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</si>
  <si>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</si>
  <si>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</si>
  <si>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</si>
  <si>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</si>
  <si>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</si>
  <si>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</si>
  <si>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</si>
  <si>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</si>
  <si>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</si>
  <si>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</si>
  <si>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</si>
  <si>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</si>
  <si>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</si>
  <si>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</si>
  <si>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</si>
  <si>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</si>
  <si>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</si>
  <si>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</si>
  <si>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</si>
  <si>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</si>
  <si>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</si>
  <si>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</si>
  <si>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</si>
  <si>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</si>
  <si>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</si>
  <si>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</si>
  <si>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</si>
  <si>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</si>
  <si>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</si>
  <si>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</si>
  <si>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</si>
  <si>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</si>
  <si>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</si>
  <si>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</si>
  <si>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</si>
  <si>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</si>
  <si>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</si>
  <si>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</si>
  <si>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</si>
  <si>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</si>
  <si>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</si>
  <si>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</si>
  <si>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</si>
  <si>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</si>
  <si>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</si>
  <si>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</si>
  <si>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</si>
  <si>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</si>
  <si>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</si>
  <si>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</si>
  <si>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</si>
  <si>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</si>
  <si>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</si>
  <si>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</si>
  <si>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</si>
  <si>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</si>
  <si>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</si>
  <si>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</si>
  <si>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</si>
  <si>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</si>
  <si>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</si>
  <si>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</si>
  <si>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</si>
  <si>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</si>
  <si>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</si>
  <si>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</si>
  <si>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</si>
  <si>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</si>
  <si>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</si>
  <si>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</si>
  <si>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</si>
  <si>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</si>
  <si>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</si>
  <si>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</si>
  <si>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</si>
  <si>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</si>
  <si>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</si>
  <si>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</si>
  <si>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</si>
  <si>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</si>
  <si>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</si>
  <si>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</si>
  <si>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</si>
  <si>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</si>
  <si>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</si>
  <si>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</si>
  <si>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</si>
  <si>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</si>
  <si>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</si>
  <si>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</si>
  <si>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</si>
  <si>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</si>
  <si>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</si>
  <si>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</si>
  <si>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</si>
  <si>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</si>
  <si>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</si>
  <si>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</si>
  <si>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</si>
  <si>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</si>
  <si>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</si>
  <si>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</si>
  <si>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</si>
  <si>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</si>
  <si>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</si>
  <si>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</si>
  <si>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</si>
  <si>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</si>
  <si>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</si>
  <si>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</si>
  <si>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</si>
  <si>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</si>
  <si>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</si>
  <si>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</si>
  <si>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</si>
  <si>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</si>
  <si>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</si>
  <si>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</si>
  <si>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</si>
  <si>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</si>
  <si>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</si>
  <si>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</si>
  <si>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</si>
  <si>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</si>
  <si>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</si>
  <si>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</si>
  <si>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</si>
  <si>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</si>
  <si>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</si>
  <si>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</si>
  <si>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</si>
  <si>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</si>
  <si>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</si>
  <si>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</si>
  <si>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</si>
  <si>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</si>
  <si>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</si>
  <si>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</si>
  <si>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</si>
  <si>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</si>
  <si>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</si>
  <si>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</si>
  <si>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</si>
  <si>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</si>
  <si>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</si>
  <si>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</si>
  <si>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</si>
  <si>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</si>
  <si>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</si>
  <si>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</si>
  <si>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</si>
  <si>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</si>
  <si>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</si>
  <si>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</si>
  <si>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</si>
  <si>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</si>
  <si>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</si>
  <si>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</si>
  <si>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</si>
  <si>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</si>
  <si>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</si>
  <si>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</si>
  <si>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</si>
  <si>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</si>
  <si>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</si>
  <si>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</si>
  <si>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</si>
  <si>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</si>
  <si>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</si>
  <si>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</si>
  <si>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</si>
  <si>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</si>
  <si>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</si>
  <si>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</si>
  <si>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</si>
  <si>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</si>
  <si>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</si>
  <si>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</si>
  <si>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</si>
  <si>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</si>
  <si>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</si>
  <si>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</si>
  <si>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</si>
  <si>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</si>
  <si>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</si>
  <si>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</si>
  <si>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</si>
  <si>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</si>
  <si>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</si>
  <si>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</si>
  <si>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</si>
  <si>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</si>
  <si>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</si>
  <si>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</si>
  <si>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</si>
  <si>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</si>
  <si>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</si>
  <si>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</si>
  <si>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</si>
  <si>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</si>
  <si>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</si>
  <si>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</si>
  <si>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</si>
  <si>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</si>
  <si>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</si>
  <si>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</si>
  <si>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</si>
  <si>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</si>
  <si>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</si>
  <si>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</si>
  <si>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</si>
  <si>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</si>
  <si>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</si>
  <si>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</si>
  <si>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</si>
  <si>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</si>
  <si>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</si>
  <si>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</si>
  <si>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</si>
  <si>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</si>
  <si>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</si>
  <si>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</si>
  <si>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</si>
  <si>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</si>
  <si>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</si>
  <si>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</si>
  <si>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</si>
  <si>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</si>
  <si>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</si>
  <si>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</si>
  <si>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</si>
  <si>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</si>
  <si>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</si>
  <si>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</si>
  <si>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</si>
  <si>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</si>
  <si>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</si>
  <si>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</si>
  <si>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</si>
  <si>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</si>
  <si>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</si>
  <si>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</si>
  <si>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</si>
  <si>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</si>
  <si>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</si>
  <si>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</si>
  <si>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</si>
  <si>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</si>
  <si>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</si>
  <si>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</si>
  <si>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</si>
  <si>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</si>
  <si>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</si>
  <si>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</si>
  <si>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</si>
  <si>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</si>
  <si>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</si>
  <si>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</si>
  <si>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</si>
  <si>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</si>
  <si>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</si>
  <si>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</si>
  <si>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</si>
  <si>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</si>
  <si>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</si>
  <si>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</si>
  <si>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</si>
  <si>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</si>
  <si>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</si>
  <si>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</si>
  <si>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</si>
  <si>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</si>
  <si>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</si>
  <si>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</si>
  <si>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</si>
  <si>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</si>
  <si>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</si>
  <si>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</si>
  <si>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</si>
  <si>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</si>
  <si>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</si>
  <si>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</si>
  <si>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</si>
  <si>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</si>
  <si>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</si>
  <si>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</si>
  <si>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</si>
  <si>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</si>
  <si>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</si>
  <si>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</si>
  <si>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</si>
  <si>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</si>
  <si>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</si>
  <si>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</si>
  <si>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</si>
  <si>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</si>
  <si>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</si>
  <si>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</si>
  <si>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</si>
  <si>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</si>
  <si>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</si>
  <si>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</si>
  <si>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</si>
  <si>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</si>
  <si>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</si>
  <si>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</si>
  <si>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</si>
  <si>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</si>
  <si>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</si>
  <si>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</si>
  <si>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</si>
  <si>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</si>
  <si>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</si>
  <si>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</si>
  <si>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</si>
  <si>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</si>
  <si>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</si>
  <si>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</si>
  <si>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</si>
  <si>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</si>
  <si>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</si>
  <si>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</si>
  <si>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</si>
  <si>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</si>
  <si>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</si>
  <si>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</si>
  <si>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</si>
  <si>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</si>
  <si>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</si>
  <si>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</si>
  <si>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</si>
  <si>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</si>
  <si>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</si>
  <si>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</si>
  <si>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</si>
  <si>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</si>
  <si>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</si>
  <si>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</si>
  <si>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</si>
  <si>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</si>
  <si>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</si>
  <si>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</si>
  <si>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</si>
  <si>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</si>
  <si>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</si>
  <si>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</si>
  <si>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</si>
  <si>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</si>
  <si>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</si>
  <si>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</si>
  <si>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</si>
  <si>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</si>
  <si>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</si>
  <si>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</si>
  <si>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</si>
  <si>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</si>
  <si>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</si>
  <si>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</si>
  <si>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</si>
  <si>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</si>
  <si>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</si>
  <si>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</si>
  <si>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</si>
  <si>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</si>
  <si>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</si>
  <si>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</si>
  <si>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</si>
  <si>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</si>
  <si>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</si>
  <si>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</si>
  <si>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</si>
  <si>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</si>
  <si>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</si>
  <si>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</si>
  <si>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</si>
  <si>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</si>
  <si>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</si>
  <si>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</si>
  <si>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</si>
  <si>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</si>
  <si>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</si>
  <si>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</si>
  <si>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</si>
  <si>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</si>
  <si>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</si>
  <si>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</si>
  <si>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</si>
  <si>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</si>
  <si>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</si>
  <si>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</si>
  <si>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</si>
  <si>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</si>
  <si>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</si>
  <si>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</si>
  <si>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</si>
  <si>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</si>
  <si>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</si>
  <si>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</si>
  <si>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</si>
  <si>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</si>
  <si>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</si>
  <si>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</si>
  <si>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</si>
  <si>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</si>
  <si>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</si>
  <si>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</si>
  <si>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</si>
  <si>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</si>
  <si>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</si>
  <si>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</si>
  <si>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</si>
  <si>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</si>
  <si>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</si>
  <si>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</si>
  <si>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</si>
  <si>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</si>
  <si>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</si>
  <si>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</si>
  <si>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</si>
  <si>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</si>
  <si>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</si>
  <si>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</si>
  <si>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</si>
  <si>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</si>
  <si>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</si>
  <si>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</si>
  <si>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</si>
  <si>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</si>
  <si>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</si>
  <si>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</si>
  <si>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</si>
  <si>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</si>
  <si>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</si>
  <si>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</si>
  <si>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</si>
  <si>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</si>
  <si>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</si>
  <si>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</si>
  <si>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</si>
  <si>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</si>
  <si>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</si>
  <si>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</si>
  <si>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</si>
  <si>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</si>
  <si>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</si>
  <si>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</si>
  <si>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</si>
  <si>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</si>
  <si>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</si>
  <si>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</si>
  <si>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</si>
  <si>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</si>
  <si>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</si>
  <si>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</si>
  <si>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</si>
  <si>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</si>
  <si>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</si>
  <si>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</si>
  <si>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</si>
  <si>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</si>
  <si>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</si>
  <si>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</si>
  <si>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</si>
  <si>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</si>
  <si>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</si>
  <si>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</si>
  <si>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</si>
  <si>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</si>
  <si>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</si>
  <si>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</si>
  <si>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</si>
  <si>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</si>
  <si>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</si>
  <si>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</si>
  <si>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</si>
  <si>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</si>
  <si>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</si>
  <si>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</si>
  <si>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</si>
  <si>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</si>
  <si>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</si>
  <si>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</si>
  <si>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</si>
  <si>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</si>
  <si>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</si>
  <si>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</si>
  <si>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</si>
  <si>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</si>
  <si>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</si>
  <si>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</si>
  <si>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</si>
  <si>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</si>
  <si>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</si>
  <si>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</si>
  <si>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</si>
  <si>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</si>
  <si>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</si>
  <si>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</si>
  <si>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</si>
  <si>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</si>
  <si>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</si>
  <si>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</si>
  <si>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</si>
  <si>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</si>
  <si>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</si>
  <si>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</si>
  <si>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</si>
  <si>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</si>
  <si>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</si>
  <si>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</si>
  <si>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</si>
  <si>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</si>
  <si>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</si>
  <si>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</si>
  <si>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</si>
  <si>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</si>
  <si>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</si>
  <si>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</si>
  <si>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</si>
  <si>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</si>
  <si>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</si>
  <si>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</si>
  <si>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</si>
  <si>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</si>
  <si>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</si>
  <si>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</si>
  <si>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</si>
  <si>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</si>
  <si>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</si>
  <si>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</si>
  <si>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</si>
  <si>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</si>
  <si>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</si>
  <si>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</si>
  <si>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</si>
  <si>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</si>
  <si>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</si>
  <si>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</si>
  <si>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</si>
  <si>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</si>
  <si>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</si>
  <si>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</si>
  <si>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</si>
  <si>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</si>
  <si>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</si>
  <si>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</si>
  <si>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</si>
  <si>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</si>
  <si>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</si>
  <si>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</si>
  <si>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</si>
  <si>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</si>
  <si>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</si>
  <si>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</si>
  <si>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</si>
  <si>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</si>
  <si>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</si>
  <si>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</si>
  <si>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</si>
  <si>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</si>
  <si>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</si>
  <si>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</si>
  <si>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</si>
  <si>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</si>
  <si>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</si>
  <si>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</si>
  <si>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</si>
  <si>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</si>
  <si>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</si>
  <si>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</si>
  <si>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</si>
  <si>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</si>
  <si>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</si>
  <si>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</si>
  <si>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</si>
  <si>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</si>
  <si>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</si>
  <si>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</si>
  <si>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</si>
  <si>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</si>
  <si>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</si>
  <si>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</si>
  <si>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</si>
  <si>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</si>
  <si>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</si>
  <si>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</si>
  <si>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</si>
  <si>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</si>
  <si>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</si>
  <si>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</si>
  <si>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</si>
  <si>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</si>
  <si>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</si>
  <si>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</si>
  <si>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</si>
  <si>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</si>
  <si>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</si>
  <si>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</si>
  <si>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</si>
  <si>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</si>
  <si>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</si>
  <si>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</si>
  <si>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</si>
  <si>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</si>
  <si>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</si>
  <si>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</si>
  <si>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</si>
  <si>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</si>
  <si>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</si>
  <si>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</si>
  <si>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</si>
  <si>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</si>
  <si>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</si>
  <si>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</si>
  <si>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</si>
  <si>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</si>
  <si>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</si>
  <si>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</si>
  <si>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</si>
  <si>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</si>
  <si>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</si>
  <si>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</si>
  <si>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</si>
  <si>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</si>
  <si>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</si>
  <si>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</si>
  <si>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</si>
  <si>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</si>
  <si>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</si>
  <si>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</si>
  <si>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</si>
  <si>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</si>
  <si>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</si>
  <si>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</si>
  <si>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</si>
  <si>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</si>
  <si>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</si>
  <si>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</si>
  <si>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</si>
  <si>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</si>
  <si>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</si>
  <si>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</si>
  <si>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</si>
  <si>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</si>
  <si>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</si>
  <si>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</si>
  <si>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</si>
  <si>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</si>
  <si>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</si>
  <si>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</si>
  <si>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</si>
  <si>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</si>
  <si>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</si>
  <si>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</si>
  <si>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</si>
  <si>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</si>
  <si>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</si>
  <si>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</si>
  <si>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</si>
  <si>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</si>
  <si>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</si>
  <si>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</si>
  <si>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</si>
  <si>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</si>
  <si>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</si>
  <si>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</si>
  <si>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</si>
  <si>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</si>
  <si>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</si>
  <si>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</si>
  <si>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</si>
  <si>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</si>
  <si>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</si>
  <si>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</si>
  <si>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</si>
  <si>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</si>
  <si>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</si>
  <si>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</si>
  <si>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</si>
  <si>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</si>
  <si>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</si>
  <si>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</si>
  <si>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</si>
  <si>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</si>
  <si>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</si>
  <si>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</si>
  <si>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</si>
  <si>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</si>
  <si>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</si>
  <si>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</si>
  <si>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</si>
  <si>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</si>
  <si>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</si>
  <si>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</si>
  <si>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</si>
  <si>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</si>
  <si>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</si>
  <si>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</si>
  <si>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</si>
  <si>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</si>
  <si>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</si>
  <si>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</si>
  <si>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</si>
  <si>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</si>
  <si>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</si>
  <si>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</si>
  <si>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</si>
  <si>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</si>
  <si>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</si>
  <si>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</si>
  <si>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</si>
  <si>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</si>
  <si>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</si>
  <si>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</si>
  <si>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</si>
  <si>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</si>
  <si>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</si>
  <si>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</si>
  <si>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</si>
  <si>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</si>
  <si>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</si>
  <si>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</si>
  <si>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</si>
  <si>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</si>
  <si>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</si>
  <si>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</si>
  <si>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</si>
  <si>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</si>
  <si>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</si>
  <si>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</si>
  <si>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</si>
  <si>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</si>
  <si>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</si>
  <si>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</si>
  <si>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</si>
  <si>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</si>
  <si>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</si>
  <si>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</si>
  <si>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</si>
  <si>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</si>
  <si>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</si>
  <si>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</si>
  <si>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</si>
  <si>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</si>
  <si>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</si>
  <si>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</si>
  <si>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</si>
  <si>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</si>
  <si>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</si>
  <si>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</si>
  <si>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</si>
  <si>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</si>
  <si>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</si>
  <si>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</si>
  <si>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</si>
  <si>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</si>
  <si>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</si>
  <si>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</si>
  <si>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</si>
  <si>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</si>
  <si>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</si>
  <si>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</si>
  <si>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</si>
  <si>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</si>
  <si>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</si>
  <si>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</si>
  <si>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</si>
  <si>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</si>
  <si>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</si>
  <si>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</si>
  <si>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</si>
  <si>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</si>
  <si>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</si>
  <si>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</si>
  <si>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</si>
  <si>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</si>
  <si>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</si>
  <si>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</si>
  <si>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</si>
  <si>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</si>
  <si>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</si>
  <si>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</si>
  <si>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</si>
  <si>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</si>
  <si>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</si>
  <si>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</si>
  <si>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</si>
  <si>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</si>
  <si>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</si>
  <si>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</si>
  <si>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</si>
  <si>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</si>
  <si>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</si>
  <si>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</si>
  <si>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</si>
  <si>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</si>
  <si>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</si>
  <si>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</si>
  <si>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</si>
  <si>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</si>
  <si>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</si>
  <si>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</si>
  <si>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</si>
  <si>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</si>
  <si>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</si>
  <si>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</si>
  <si>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</si>
  <si>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</si>
  <si>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</si>
  <si>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</si>
  <si>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</si>
  <si>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</si>
  <si>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</si>
  <si>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</si>
  <si>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</si>
  <si>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</si>
  <si>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</si>
  <si>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</si>
  <si>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</si>
  <si>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</si>
  <si>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</si>
  <si>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</si>
  <si>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</si>
  <si>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</si>
  <si>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</si>
  <si>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</si>
  <si>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</si>
  <si>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</si>
  <si>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</si>
  <si>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</si>
  <si>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</si>
  <si>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</si>
  <si>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</si>
  <si>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</si>
  <si>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</si>
  <si>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</si>
  <si>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</si>
  <si>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</si>
  <si>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</si>
  <si>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</si>
  <si>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</si>
  <si>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</si>
  <si>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</si>
  <si>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</si>
  <si>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</si>
  <si>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</si>
  <si>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</si>
  <si>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</si>
  <si>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</si>
  <si>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</si>
  <si>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</si>
  <si>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</si>
  <si>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</si>
  <si>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</si>
  <si>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</si>
  <si>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</si>
  <si>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</si>
  <si>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</si>
  <si>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</si>
  <si>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</si>
  <si>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</si>
  <si>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</si>
  <si>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</si>
  <si>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</si>
  <si>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</si>
  <si>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</si>
  <si>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</si>
  <si>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</si>
  <si>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</si>
  <si>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</si>
  <si>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</si>
  <si>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</si>
  <si>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</si>
  <si>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</si>
  <si>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</si>
  <si>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</si>
  <si>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</si>
  <si>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</si>
  <si>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</si>
  <si>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</si>
  <si>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</si>
  <si>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</si>
  <si>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</si>
  <si>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</si>
  <si>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</si>
  <si>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</si>
  <si>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</si>
  <si>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</si>
  <si>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</si>
  <si>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</si>
  <si>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</si>
  <si>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</si>
  <si>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</si>
  <si>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</si>
  <si>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</si>
  <si>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</si>
  <si>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</si>
  <si>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</si>
  <si>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</si>
  <si>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</si>
  <si>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</si>
  <si>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</si>
  <si>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</si>
  <si>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</si>
  <si>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</si>
  <si>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</si>
  <si>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</si>
  <si>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</si>
  <si>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</si>
  <si>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</si>
  <si>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</si>
  <si>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</si>
  <si>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</si>
  <si>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</si>
  <si>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</si>
  <si>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</si>
  <si>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</si>
  <si>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</si>
  <si>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</si>
  <si>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</si>
  <si>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</si>
  <si>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</si>
  <si>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</si>
  <si>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</si>
  <si>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</si>
  <si>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</si>
  <si>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</si>
  <si>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</si>
  <si>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</si>
  <si>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</si>
  <si>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</si>
  <si>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</si>
  <si>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</si>
  <si>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</si>
  <si>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</si>
  <si>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</si>
  <si>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</si>
  <si>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</si>
  <si>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</si>
  <si>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</si>
  <si>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</si>
  <si>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</si>
  <si>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</si>
  <si>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</si>
  <si>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</si>
  <si>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</si>
  <si>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</si>
  <si>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</si>
  <si>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</si>
  <si>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</si>
  <si>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</si>
  <si>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</si>
  <si>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</si>
  <si>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</si>
  <si>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</si>
  <si>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</si>
  <si>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</si>
  <si>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</si>
  <si>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</si>
  <si>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</si>
  <si>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</si>
  <si>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</si>
  <si>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</si>
  <si>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</si>
  <si>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</si>
  <si>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</si>
  <si>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</si>
  <si>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</si>
  <si>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</si>
  <si>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</si>
  <si>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</si>
  <si>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</si>
  <si>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</si>
  <si>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</si>
  <si>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</si>
  <si>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</si>
  <si>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</si>
  <si>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</si>
  <si>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</si>
  <si>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</si>
  <si>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</si>
  <si>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</si>
  <si>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</si>
  <si>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</si>
  <si>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</si>
  <si>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</si>
  <si>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</si>
  <si>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</si>
  <si>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</si>
  <si>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</si>
  <si>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</si>
  <si>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</si>
  <si>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</si>
  <si>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</si>
  <si>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</si>
  <si>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</si>
  <si>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</si>
  <si>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</si>
  <si>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</si>
  <si>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</si>
  <si>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</si>
  <si>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</si>
  <si>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</si>
  <si>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</si>
  <si>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</si>
  <si>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</si>
  <si>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</si>
  <si>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</si>
  <si>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</si>
  <si>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</si>
  <si>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</si>
  <si>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</si>
  <si>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</si>
  <si>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</si>
  <si>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</si>
  <si>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</si>
  <si>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</si>
  <si>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</si>
  <si>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</si>
  <si>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</si>
  <si>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</si>
  <si>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</si>
  <si>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</si>
  <si>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</si>
  <si>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</si>
  <si>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</si>
  <si>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</si>
  <si>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</si>
  <si>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</si>
  <si>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</si>
  <si>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</si>
  <si>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</si>
  <si>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</si>
  <si>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</si>
  <si>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</si>
  <si>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</si>
  <si>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</si>
  <si>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</si>
  <si>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</si>
  <si>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</si>
  <si>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</si>
  <si>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</si>
  <si>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</si>
  <si>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</si>
  <si>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</si>
  <si>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</si>
  <si>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</si>
  <si>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</si>
  <si>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</si>
  <si>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</si>
  <si>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</si>
  <si>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</si>
  <si>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</si>
  <si>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</si>
  <si>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</si>
  <si>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</si>
  <si>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</si>
  <si>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</si>
  <si>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</si>
  <si>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</si>
  <si>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</si>
  <si>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</si>
  <si>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</si>
  <si>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</si>
  <si>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</si>
  <si>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</si>
  <si>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</si>
  <si>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</si>
  <si>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</si>
  <si>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</si>
  <si>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</si>
  <si>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</si>
  <si>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</si>
  <si>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</si>
  <si>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</si>
  <si>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</si>
  <si>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</si>
  <si>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</si>
  <si>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</si>
  <si>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</si>
  <si>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</si>
  <si>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</si>
  <si>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</si>
  <si>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</si>
  <si>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</si>
  <si>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</si>
  <si>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</si>
  <si>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</si>
  <si>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</si>
  <si>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</si>
  <si>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</si>
  <si>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</si>
  <si>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</si>
  <si>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</si>
  <si>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</si>
  <si>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</si>
  <si>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</si>
  <si>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</si>
  <si>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</si>
  <si>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</si>
  <si>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</si>
  <si>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</si>
  <si>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</si>
  <si>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</si>
  <si>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</si>
  <si>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</si>
  <si>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</si>
  <si>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</si>
  <si>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</si>
  <si>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</si>
  <si>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</si>
  <si>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</si>
  <si>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</si>
  <si>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</si>
  <si>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</si>
  <si>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</si>
  <si>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</si>
  <si>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</si>
  <si>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</si>
  <si>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</si>
  <si>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</si>
  <si>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</si>
  <si>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</si>
  <si>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</si>
  <si>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</si>
  <si>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</si>
  <si>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</si>
  <si>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</si>
  <si>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</si>
  <si>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</si>
  <si>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</si>
  <si>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</si>
  <si>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</si>
  <si>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</si>
  <si>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</si>
  <si>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</si>
  <si>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</si>
  <si>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</si>
  <si>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</si>
  <si>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</si>
  <si>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</si>
  <si>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</si>
  <si>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</si>
  <si>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</si>
  <si>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</si>
  <si>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</si>
  <si>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</si>
  <si>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</si>
  <si>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</si>
  <si>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</si>
  <si>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</si>
  <si>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</si>
  <si>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</si>
  <si>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</si>
  <si>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</si>
  <si>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</si>
  <si>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</si>
  <si>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</si>
  <si>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</si>
  <si>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</si>
  <si>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</si>
  <si>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</si>
  <si>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</si>
  <si>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</si>
  <si>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</si>
  <si>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</si>
  <si>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</si>
  <si>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</si>
  <si>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</si>
  <si>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</si>
  <si>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</si>
  <si>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</si>
  <si>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</si>
  <si>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</si>
  <si>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</si>
  <si>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</si>
  <si>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</si>
  <si>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</si>
  <si>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</si>
  <si>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</si>
  <si>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</si>
  <si>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</si>
  <si>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</si>
  <si>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</si>
  <si>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</si>
  <si>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</si>
  <si>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</si>
  <si>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</si>
  <si>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</si>
  <si>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</si>
  <si>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</si>
  <si>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</si>
  <si>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</si>
  <si>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</si>
  <si>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</si>
  <si>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</si>
  <si>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</si>
  <si>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</si>
  <si>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</si>
  <si>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</si>
  <si>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</si>
  <si>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</si>
  <si>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</si>
  <si>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</si>
  <si>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</si>
  <si>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</si>
  <si>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</si>
  <si>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</si>
  <si>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</si>
  <si>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</si>
  <si>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</si>
  <si>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</si>
  <si>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</si>
  <si>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</si>
  <si>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</si>
  <si>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</si>
  <si>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</si>
  <si>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</si>
  <si>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</si>
  <si>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</si>
  <si>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</si>
  <si>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</si>
  <si>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</si>
  <si>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</si>
  <si>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</si>
  <si>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</si>
  <si>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</si>
  <si>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</si>
  <si>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</si>
  <si>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</si>
  <si>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</si>
  <si>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</si>
  <si>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</si>
  <si>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</si>
  <si>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</si>
  <si>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</si>
  <si>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</si>
  <si>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</si>
  <si>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</si>
  <si>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</si>
  <si>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</si>
  <si>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</si>
  <si>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</si>
  <si>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</si>
  <si>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</si>
  <si>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</si>
  <si>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</si>
  <si>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</si>
  <si>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</si>
  <si>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</si>
  <si>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</si>
  <si>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</si>
  <si>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</si>
  <si>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</si>
  <si>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</si>
  <si>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</si>
  <si>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</si>
  <si>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</si>
  <si>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</si>
  <si>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</si>
  <si>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</si>
  <si>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</si>
  <si>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</si>
  <si>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</si>
  <si>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</si>
  <si>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</si>
  <si>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</si>
  <si>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</si>
  <si>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</si>
  <si>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</si>
  <si>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</si>
  <si>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</si>
  <si>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</si>
  <si>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</si>
  <si>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</si>
  <si>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</si>
  <si>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</si>
  <si>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</si>
  <si>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</si>
  <si>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</si>
  <si>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</si>
  <si>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</si>
  <si>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</si>
  <si>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</si>
  <si>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</si>
  <si>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</si>
  <si>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</si>
  <si>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</si>
  <si>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</si>
  <si>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</si>
  <si>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</si>
  <si>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</si>
  <si>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</si>
  <si>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</si>
  <si>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</si>
  <si>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</si>
  <si>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</si>
  <si>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</si>
  <si>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</si>
  <si>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</si>
  <si>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</si>
  <si>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</si>
  <si>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</si>
  <si>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</si>
  <si>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</si>
  <si>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</si>
  <si>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</si>
  <si>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</si>
  <si>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</si>
  <si>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</si>
  <si>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</si>
  <si>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</si>
  <si>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</si>
  <si>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</si>
  <si>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</si>
  <si>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</si>
  <si>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</si>
  <si>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</si>
  <si>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</si>
  <si>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</si>
  <si>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</si>
  <si>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</si>
  <si>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</si>
  <si>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</si>
  <si>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</si>
  <si>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</si>
  <si>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</si>
  <si>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</si>
  <si>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</si>
  <si>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</si>
  <si>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</si>
  <si>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</si>
  <si>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</si>
  <si>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</si>
  <si>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</si>
  <si>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</si>
  <si>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</si>
  <si>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</si>
  <si>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</si>
  <si>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</si>
  <si>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</si>
  <si>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</si>
  <si>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</si>
  <si>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</si>
  <si>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</si>
  <si>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</si>
  <si>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</si>
  <si>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</si>
  <si>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</si>
  <si>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</si>
  <si>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</si>
  <si>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</si>
  <si>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</si>
  <si>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</si>
  <si>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</si>
  <si>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</si>
  <si>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</si>
  <si>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</si>
  <si>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</si>
  <si>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</si>
  <si>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</si>
  <si>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</si>
  <si>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</si>
  <si>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</si>
  <si>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</si>
  <si>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</si>
  <si>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</si>
  <si>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</si>
  <si>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</si>
  <si>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</si>
  <si>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</si>
  <si>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</si>
  <si>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</si>
  <si>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</si>
  <si>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</si>
  <si>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</si>
  <si>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</si>
  <si>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</si>
  <si>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</si>
  <si>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</si>
  <si>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</si>
  <si>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</si>
  <si>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</si>
  <si>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</si>
  <si>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</si>
  <si>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</si>
  <si>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</si>
  <si>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</si>
  <si>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</si>
  <si>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</si>
  <si>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</si>
  <si>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</si>
  <si>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</si>
  <si>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</si>
  <si>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</si>
  <si>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</si>
  <si>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</si>
  <si>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</si>
  <si>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</si>
  <si>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</si>
  <si>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</si>
  <si>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</si>
  <si>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</si>
  <si>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</si>
  <si>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</si>
  <si>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</si>
  <si>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</si>
  <si>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</si>
  <si>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</si>
  <si>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</si>
  <si>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</si>
  <si>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</si>
  <si>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</si>
  <si>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</si>
  <si>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</si>
  <si>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</si>
  <si>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</si>
  <si>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</si>
  <si>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</si>
  <si>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</si>
  <si>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</si>
  <si>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</si>
  <si>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</si>
  <si>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</si>
  <si>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</si>
  <si>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</si>
  <si>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</si>
  <si>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</si>
  <si>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</si>
  <si>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</si>
  <si>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</si>
  <si>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</si>
  <si>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</si>
  <si>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</si>
  <si>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</si>
  <si>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</si>
  <si>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</si>
  <si>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</si>
  <si>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</si>
  <si>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</si>
  <si>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</si>
  <si>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</si>
  <si>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</si>
  <si>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</si>
  <si>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</si>
  <si>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</si>
  <si>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</si>
  <si>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</si>
  <si>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</si>
  <si>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</si>
  <si>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</si>
  <si>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</si>
  <si>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</si>
  <si>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</si>
  <si>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</si>
  <si>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</si>
  <si>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</si>
  <si>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</si>
  <si>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</si>
  <si>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</si>
  <si>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</si>
  <si>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</si>
  <si>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</si>
  <si>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</si>
  <si>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</si>
  <si>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</si>
  <si>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</si>
  <si>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</si>
  <si>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</si>
  <si>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</si>
  <si>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</si>
  <si>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</si>
  <si>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</si>
  <si>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</si>
  <si>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</si>
  <si>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</si>
  <si>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</si>
  <si>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</si>
  <si>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</si>
  <si>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</si>
  <si>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</si>
  <si>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</si>
  <si>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</si>
  <si>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</si>
  <si>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</si>
  <si>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</si>
  <si>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</si>
  <si>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</si>
  <si>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</si>
  <si>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</si>
  <si>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</si>
  <si>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</si>
  <si>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</si>
  <si>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</si>
  <si>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</si>
  <si>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</si>
  <si>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</si>
  <si>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</si>
  <si>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</si>
  <si>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</si>
  <si>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</si>
  <si>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</si>
  <si>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</si>
  <si>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</si>
  <si>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</si>
  <si>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</si>
  <si>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</si>
  <si>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</si>
  <si>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</si>
  <si>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</si>
  <si>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</si>
  <si>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</si>
  <si>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</si>
  <si>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</si>
  <si>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</si>
  <si>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</si>
  <si>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</si>
  <si>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</si>
  <si>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</si>
  <si>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</si>
  <si>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</si>
  <si>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</si>
  <si>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</si>
  <si>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</si>
  <si>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</si>
  <si>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</si>
  <si>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</si>
  <si>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</si>
  <si>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</si>
  <si>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</si>
  <si>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</si>
  <si>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</si>
  <si>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</si>
  <si>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</si>
  <si>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</si>
  <si>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</si>
  <si>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</si>
  <si>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</si>
  <si>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</si>
  <si>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</si>
  <si>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</si>
  <si>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</si>
  <si>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</si>
  <si>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</si>
  <si>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</si>
  <si>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</si>
  <si>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</si>
  <si>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</si>
  <si>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</si>
  <si>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</si>
  <si>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</si>
  <si>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</si>
  <si>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</si>
  <si>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</si>
  <si>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</si>
  <si>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</si>
  <si>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</si>
  <si>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</si>
  <si>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</si>
  <si>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</si>
  <si>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</si>
  <si>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</si>
  <si>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</si>
  <si>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</si>
  <si>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</si>
  <si>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</si>
  <si>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</si>
  <si>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</si>
  <si>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</si>
  <si>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</si>
  <si>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</si>
  <si>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</si>
  <si>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</si>
  <si>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</si>
  <si>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</si>
  <si>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</si>
  <si>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</si>
  <si>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</si>
  <si>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</si>
  <si>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</si>
  <si>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</si>
  <si>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</si>
  <si>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</si>
  <si>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</si>
  <si>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</si>
  <si>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</si>
  <si>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</si>
  <si>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</si>
  <si>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</si>
  <si>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</si>
  <si>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</si>
  <si>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</si>
  <si>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</si>
  <si>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</si>
  <si>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</si>
  <si>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</si>
  <si>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</si>
  <si>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</si>
  <si>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</si>
  <si>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</si>
  <si>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</si>
  <si>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</si>
  <si>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</si>
  <si>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</si>
  <si>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</si>
  <si>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</si>
  <si>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</si>
  <si>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</si>
  <si>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</si>
  <si>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</si>
  <si>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</si>
  <si>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</si>
  <si>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</si>
  <si>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</si>
  <si>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</si>
  <si>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</si>
  <si>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</si>
  <si>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</si>
  <si>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</si>
  <si>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</si>
  <si>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</si>
  <si>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</si>
  <si>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</si>
  <si>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</si>
  <si>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</si>
  <si>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</si>
  <si>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</si>
  <si>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</si>
  <si>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</si>
  <si>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</si>
  <si>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</si>
  <si>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</si>
  <si>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</si>
  <si>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</si>
  <si>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</si>
  <si>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</si>
  <si>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</si>
  <si>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</si>
  <si>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</si>
  <si>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</si>
  <si>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</si>
  <si>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</si>
  <si>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</si>
  <si>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</si>
  <si>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</si>
  <si>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</si>
  <si>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</si>
  <si>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</si>
  <si>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</si>
  <si>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</si>
  <si>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</si>
  <si>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</si>
  <si>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</si>
  <si>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</si>
  <si>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</si>
  <si>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</si>
  <si>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</si>
  <si>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</si>
  <si>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</si>
  <si>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</si>
  <si>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</si>
  <si>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</si>
  <si>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</si>
  <si>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</si>
  <si>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</si>
  <si>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</si>
  <si>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</si>
  <si>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</si>
  <si>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</si>
  <si>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</si>
  <si>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</si>
  <si>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</si>
  <si>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</si>
  <si>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</si>
  <si>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</si>
  <si>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</si>
  <si>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</si>
  <si>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</si>
  <si>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</si>
  <si>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</si>
  <si>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</si>
  <si>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</si>
  <si>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</si>
  <si>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</si>
  <si>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</si>
  <si>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</si>
  <si>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</si>
  <si>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</si>
  <si>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</si>
  <si>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</si>
  <si>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</si>
  <si>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</si>
  <si>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</si>
  <si>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</si>
  <si>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</si>
  <si>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</si>
  <si>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</si>
  <si>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</si>
  <si>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</si>
  <si>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</si>
  <si>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</si>
  <si>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</si>
  <si>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</si>
  <si>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</si>
  <si>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</si>
  <si>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</si>
  <si>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</si>
  <si>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</si>
  <si>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</si>
  <si>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</si>
  <si>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</si>
  <si>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</si>
  <si>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</si>
  <si>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</si>
  <si>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</si>
  <si>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</si>
  <si>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</si>
  <si>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</si>
  <si>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</si>
  <si>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</si>
  <si>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</si>
  <si>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</si>
  <si>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</si>
  <si>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</si>
  <si>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</si>
  <si>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</si>
  <si>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</si>
  <si>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</si>
  <si>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</si>
  <si>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</si>
  <si>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</si>
  <si>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</si>
  <si>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</si>
  <si>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</si>
  <si>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</si>
  <si>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</si>
  <si>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</si>
  <si>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</si>
  <si>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</si>
  <si>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</si>
  <si>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</si>
  <si>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</si>
  <si>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</si>
  <si>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</si>
  <si>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</si>
  <si>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</si>
  <si>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</si>
  <si>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</si>
  <si>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</si>
  <si>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</si>
  <si>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</si>
  <si>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</si>
  <si>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</si>
  <si>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</si>
  <si>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</si>
  <si>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</si>
  <si>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</si>
  <si>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</si>
  <si>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</si>
  <si>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</si>
  <si>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</si>
  <si>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</si>
  <si>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</si>
  <si>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</si>
  <si>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</si>
  <si>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</si>
  <si>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</si>
  <si>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</si>
  <si>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</si>
  <si>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</si>
  <si>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</si>
  <si>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</si>
  <si>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</si>
  <si>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</si>
  <si>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</si>
  <si>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</si>
  <si>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</si>
  <si>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</si>
  <si>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</si>
  <si>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</si>
  <si>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</si>
  <si>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</si>
  <si>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</si>
  <si>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</si>
  <si>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</si>
  <si>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</si>
  <si>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</si>
  <si>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</si>
  <si>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</si>
  <si>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</si>
  <si>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</si>
  <si>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</si>
  <si>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</si>
  <si>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</si>
  <si>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</si>
  <si>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</si>
  <si>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</si>
  <si>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</si>
  <si>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</si>
  <si>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</si>
  <si>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</si>
  <si>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</si>
  <si>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</si>
  <si>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</si>
  <si>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</si>
  <si>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</si>
  <si>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</si>
  <si>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</si>
  <si>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</si>
  <si>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</si>
  <si>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</si>
  <si>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</si>
  <si>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</si>
  <si>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</si>
  <si>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</si>
  <si>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</si>
  <si>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</si>
  <si>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</si>
  <si>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</si>
  <si>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</si>
  <si>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</si>
  <si>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</si>
  <si>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</si>
  <si>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</si>
  <si>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</si>
  <si>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</si>
  <si>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</si>
  <si>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</si>
  <si>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</si>
  <si>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</si>
  <si>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</si>
  <si>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</si>
  <si>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</si>
  <si>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</si>
  <si>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</si>
  <si>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</si>
  <si>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</si>
  <si>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</si>
  <si>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</si>
  <si>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</si>
  <si>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</si>
  <si>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</si>
  <si>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</si>
  <si>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</si>
  <si>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</si>
  <si>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</si>
  <si>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</si>
  <si>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</si>
  <si>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</si>
  <si>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</si>
  <si>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</si>
  <si>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</si>
  <si>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</si>
  <si>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</si>
  <si>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</si>
  <si>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</si>
  <si>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</si>
  <si>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</si>
  <si>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</si>
  <si>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</si>
  <si>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</si>
  <si>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</si>
  <si>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</si>
  <si>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</si>
  <si>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</si>
  <si>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</si>
  <si>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</si>
  <si>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</si>
  <si>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</si>
  <si>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</si>
  <si>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</si>
  <si>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</si>
  <si>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</si>
  <si>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</si>
  <si>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</si>
  <si>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</si>
  <si>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</si>
  <si>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</si>
  <si>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</si>
  <si>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</si>
  <si>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</si>
  <si>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</si>
  <si>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</si>
  <si>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</si>
  <si>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</si>
  <si>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</si>
  <si>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</si>
  <si>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</si>
  <si>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</si>
  <si>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</si>
  <si>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</si>
  <si>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</si>
  <si>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</si>
  <si>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</si>
  <si>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</si>
  <si>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</si>
  <si>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</si>
  <si>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</si>
  <si>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</si>
  <si>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</si>
  <si>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</si>
  <si>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</si>
  <si>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</si>
  <si>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</si>
  <si>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</si>
  <si>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</si>
  <si>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</si>
  <si>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</si>
  <si>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</si>
  <si>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</si>
  <si>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</si>
  <si>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</si>
  <si>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</si>
  <si>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</si>
  <si>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</si>
  <si>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</si>
  <si>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</si>
  <si>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</si>
  <si>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</si>
  <si>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</si>
  <si>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</si>
  <si>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</si>
  <si>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</si>
  <si>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</si>
  <si>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</si>
  <si>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</si>
  <si>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</si>
  <si>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</si>
  <si>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</si>
  <si>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</si>
  <si>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</si>
  <si>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</si>
  <si>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</si>
  <si>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</si>
  <si>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</si>
  <si>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</si>
  <si>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</si>
  <si>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</si>
  <si>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</si>
  <si>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</si>
  <si>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</si>
  <si>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</si>
  <si>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</si>
  <si>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</si>
  <si>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</si>
  <si>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</si>
  <si>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</si>
  <si>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</si>
  <si>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</si>
  <si>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</si>
  <si>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</si>
  <si>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</si>
  <si>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</si>
  <si>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</si>
  <si>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</si>
  <si>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</si>
  <si>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</si>
  <si>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</si>
  <si>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</si>
  <si>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</si>
  <si>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</si>
  <si>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</si>
  <si>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</si>
  <si>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</si>
  <si>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</si>
  <si>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</si>
  <si>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</si>
  <si>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</si>
  <si>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</si>
  <si>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</si>
  <si>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</si>
  <si>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</si>
  <si>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</si>
  <si>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</si>
  <si>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</si>
  <si>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</si>
  <si>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</si>
  <si>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</si>
  <si>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</si>
  <si>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</si>
  <si>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</si>
  <si>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</si>
  <si>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</si>
  <si>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</si>
  <si>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</si>
  <si>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</si>
  <si>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</si>
  <si>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</si>
  <si>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</si>
  <si>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</si>
  <si>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</si>
  <si>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</si>
  <si>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</si>
  <si>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</si>
  <si>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</si>
  <si>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</si>
  <si>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</si>
  <si>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</si>
  <si>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</si>
  <si>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</si>
  <si>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</si>
  <si>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</si>
  <si>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</si>
  <si>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</si>
  <si>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</si>
  <si>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</si>
  <si>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</si>
  <si>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</si>
  <si>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</si>
  <si>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</si>
  <si>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</si>
  <si>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</si>
  <si>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</si>
  <si>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</si>
  <si>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</si>
  <si>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</si>
  <si>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</si>
  <si>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</si>
  <si>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</si>
  <si>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</si>
  <si>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</si>
  <si>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</si>
  <si>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</si>
  <si>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</si>
  <si>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</si>
  <si>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</si>
  <si>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</si>
  <si>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</si>
  <si>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</si>
  <si>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</si>
  <si>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</si>
  <si>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</si>
  <si>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</si>
  <si>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</si>
  <si>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</si>
  <si>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</si>
  <si>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</si>
  <si>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</si>
  <si>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</si>
  <si>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</si>
  <si>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</si>
  <si>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</si>
  <si>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</si>
  <si>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</si>
  <si>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</si>
  <si>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</si>
  <si>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</si>
  <si>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</si>
  <si>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</si>
  <si>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</si>
  <si>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</si>
  <si>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</si>
  <si>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</si>
  <si>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</si>
  <si>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</si>
  <si>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</si>
  <si>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</si>
  <si>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</si>
  <si>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</si>
  <si>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</si>
  <si>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</si>
  <si>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</si>
  <si>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</si>
  <si>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</si>
  <si>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</si>
  <si>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</si>
  <si>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</si>
  <si>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</si>
  <si>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</si>
  <si>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</si>
  <si>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</si>
  <si>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</si>
  <si>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</si>
  <si>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</si>
  <si>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</si>
  <si>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</si>
  <si>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</si>
  <si>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</si>
  <si>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</si>
  <si>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</si>
  <si>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</si>
  <si>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</si>
  <si>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</si>
  <si>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</si>
  <si>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</si>
  <si>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</si>
  <si>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</si>
  <si>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</si>
  <si>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</si>
  <si>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</si>
  <si>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</si>
  <si>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</si>
  <si>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</si>
  <si>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</si>
  <si>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</si>
  <si>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</si>
  <si>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</si>
  <si>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</si>
  <si>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</si>
  <si>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</si>
  <si>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</si>
  <si>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</si>
  <si>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</si>
  <si>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</si>
  <si>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</si>
  <si>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</si>
  <si>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</si>
  <si>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</si>
  <si>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</si>
  <si>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</si>
  <si>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</si>
  <si>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</si>
  <si>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</si>
  <si>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</si>
  <si>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</si>
  <si>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</si>
  <si>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</si>
  <si>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</si>
  <si>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</si>
  <si>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</si>
  <si>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</si>
  <si>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</si>
  <si>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</si>
  <si>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</si>
  <si>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</si>
  <si>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</si>
  <si>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</si>
  <si>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</si>
  <si>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</si>
  <si>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</si>
  <si>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</si>
  <si>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</si>
  <si>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</si>
  <si>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</si>
  <si>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</si>
  <si>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</si>
  <si>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</si>
  <si>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</si>
  <si>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</si>
  <si>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</si>
  <si>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</si>
  <si>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</si>
  <si>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</si>
  <si>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</si>
  <si>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</si>
  <si>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</si>
  <si>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</si>
  <si>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</si>
  <si>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</si>
  <si>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</si>
  <si>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</si>
  <si>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</si>
  <si>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</si>
  <si>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</si>
  <si>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</si>
  <si>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</si>
  <si>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</si>
  <si>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</si>
  <si>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</si>
  <si>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</si>
  <si>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</si>
  <si>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</si>
  <si>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</si>
  <si>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</si>
  <si>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</si>
  <si>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</si>
  <si>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</si>
  <si>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</si>
  <si>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</si>
  <si>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</si>
  <si>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</si>
  <si>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</si>
  <si>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</si>
  <si>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</si>
  <si>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</si>
  <si>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</si>
  <si>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</si>
  <si>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</si>
  <si>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</si>
  <si>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</si>
  <si>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</si>
  <si>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</si>
  <si>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</si>
  <si>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</si>
  <si>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</si>
  <si>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</si>
  <si>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</si>
  <si>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</si>
  <si>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</si>
  <si>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</si>
  <si>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</si>
  <si>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</si>
  <si>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</si>
  <si>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</si>
  <si>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</si>
  <si>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</si>
  <si>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</si>
  <si>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</si>
  <si>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</si>
  <si>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</si>
  <si>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</si>
  <si>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</si>
  <si>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</si>
  <si>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</si>
  <si>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</si>
  <si>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</si>
  <si>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</si>
  <si>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</si>
  <si>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</si>
  <si>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</si>
  <si>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</si>
  <si>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</si>
  <si>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</si>
  <si>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</si>
  <si>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</si>
  <si>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</si>
  <si>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</si>
  <si>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</si>
  <si>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</si>
  <si>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</si>
  <si>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</si>
  <si>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</si>
  <si>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</si>
  <si>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</si>
  <si>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</si>
  <si>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</si>
  <si>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</si>
  <si>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</si>
  <si>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</si>
  <si>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</si>
  <si>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</si>
  <si>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</si>
  <si>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</si>
  <si>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</si>
  <si>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</si>
  <si>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</si>
  <si>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</si>
  <si>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</si>
  <si>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</si>
  <si>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</si>
  <si>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</si>
  <si>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</si>
  <si>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</si>
  <si>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</si>
  <si>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</si>
  <si>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</si>
  <si>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</si>
  <si>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</si>
  <si>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</si>
  <si>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</si>
  <si>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</si>
  <si>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</si>
  <si>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</si>
  <si>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</si>
  <si>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</si>
  <si>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</si>
  <si>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</si>
  <si>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</si>
  <si>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</si>
  <si>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</si>
  <si>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</si>
  <si>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</si>
  <si>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</si>
  <si>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</si>
  <si>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</si>
  <si>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</si>
  <si>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</si>
  <si>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</si>
  <si>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</si>
  <si>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</si>
  <si>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</si>
  <si>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</si>
  <si>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</si>
  <si>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</si>
  <si>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</si>
  <si>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</si>
  <si>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</si>
  <si>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</si>
  <si>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</si>
  <si>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</si>
  <si>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</si>
  <si>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</si>
  <si>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</si>
  <si>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</si>
  <si>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</si>
  <si>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</si>
  <si>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</si>
  <si>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</si>
  <si>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</si>
  <si>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</si>
  <si>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</si>
  <si>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</si>
  <si>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</si>
  <si>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</si>
  <si>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</si>
  <si>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</si>
  <si>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</si>
  <si>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</si>
  <si>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</si>
  <si>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</si>
  <si>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</si>
  <si>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</si>
  <si>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</si>
  <si>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</si>
  <si>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</si>
  <si>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</si>
  <si>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</si>
  <si>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</si>
  <si>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</si>
  <si>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</si>
  <si>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</si>
  <si>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</si>
  <si>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</si>
  <si>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</si>
  <si>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</si>
  <si>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</si>
  <si>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</si>
  <si>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</si>
  <si>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</si>
  <si>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</si>
  <si>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</si>
  <si>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</si>
  <si>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</si>
  <si>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</si>
  <si>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</si>
  <si>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</si>
  <si>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</si>
  <si>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</si>
  <si>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</si>
  <si>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</si>
  <si>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</si>
  <si>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</si>
  <si>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</si>
  <si>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</si>
  <si>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</si>
  <si>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</si>
  <si>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</si>
  <si>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</si>
  <si>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</si>
  <si>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</si>
  <si>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</si>
  <si>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</si>
  <si>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</si>
  <si>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</si>
  <si>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</si>
  <si>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</si>
  <si>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</si>
  <si>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</si>
  <si>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</si>
  <si>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</si>
  <si>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</si>
  <si>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</si>
  <si>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</si>
  <si>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</si>
  <si>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</si>
  <si>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</si>
  <si>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</si>
  <si>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</si>
  <si>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</si>
  <si>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</si>
  <si>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</si>
  <si>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</si>
  <si>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</si>
  <si>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</si>
  <si>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</si>
  <si>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</si>
  <si>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</si>
  <si>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</si>
  <si>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</si>
  <si>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</si>
  <si>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</si>
  <si>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</si>
  <si>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</si>
  <si>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</si>
  <si>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</si>
  <si>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</si>
  <si>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</si>
  <si>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</si>
  <si>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</si>
  <si>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</si>
  <si>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</si>
  <si>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</si>
  <si>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</si>
  <si>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</si>
  <si>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</si>
  <si>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</si>
  <si>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</si>
  <si>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</si>
  <si>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</si>
  <si>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</si>
  <si>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</si>
  <si>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</si>
  <si>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</si>
  <si>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</si>
  <si>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</si>
  <si>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</si>
  <si>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</si>
  <si>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</si>
  <si>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</si>
  <si>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</si>
  <si>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</si>
  <si>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</si>
  <si>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</si>
  <si>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</si>
  <si>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</si>
  <si>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</si>
  <si>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</si>
  <si>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</si>
  <si>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</si>
  <si>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</si>
  <si>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</si>
  <si>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</si>
  <si>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</si>
  <si>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</si>
  <si>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</si>
  <si>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</si>
  <si>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</si>
  <si>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</si>
  <si>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</si>
  <si>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</si>
  <si>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</si>
  <si>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</si>
  <si>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</si>
  <si>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</si>
  <si>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</si>
  <si>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</si>
  <si>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</si>
  <si>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</si>
  <si>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</si>
  <si>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</si>
  <si>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</si>
  <si>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</si>
  <si>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</si>
  <si>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</si>
  <si>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</si>
  <si>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</si>
  <si>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</si>
  <si>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</si>
  <si>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</si>
  <si>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</si>
  <si>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</si>
  <si>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</si>
  <si>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</si>
  <si>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</si>
  <si>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</si>
  <si>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</si>
  <si>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</si>
  <si>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</si>
  <si>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</si>
  <si>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</si>
  <si>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</si>
  <si>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</si>
  <si>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</si>
  <si>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</si>
  <si>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</si>
  <si>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</si>
  <si>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</si>
  <si>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</si>
  <si>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</si>
  <si>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</si>
  <si>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</si>
  <si>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</si>
  <si>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</si>
  <si>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</si>
  <si>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</si>
  <si>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</si>
  <si>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</si>
  <si>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</si>
  <si>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</si>
  <si>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</si>
  <si>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</si>
  <si>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</si>
  <si>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</si>
  <si>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</si>
  <si>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</si>
  <si>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</si>
  <si>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</si>
  <si>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</si>
  <si>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</si>
  <si>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</si>
  <si>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</si>
  <si>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</si>
  <si>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</si>
  <si>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</si>
  <si>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</si>
  <si>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</si>
  <si>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</si>
  <si>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</si>
  <si>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</si>
  <si>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</si>
  <si>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</si>
  <si>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</si>
  <si>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</si>
  <si>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</si>
  <si>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</si>
  <si>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</si>
  <si>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</si>
  <si>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</si>
  <si>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</si>
  <si>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</si>
  <si>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</si>
  <si>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</si>
  <si>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</si>
  <si>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</si>
  <si>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</si>
  <si>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</si>
  <si>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</si>
  <si>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</si>
  <si>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</si>
  <si>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</si>
  <si>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</si>
  <si>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</si>
  <si>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</si>
  <si>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</si>
  <si>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</si>
  <si>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</si>
  <si>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</si>
  <si>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</si>
  <si>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</si>
  <si>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</si>
  <si>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</si>
  <si>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</si>
  <si>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</si>
  <si>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</si>
  <si>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</si>
  <si>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</si>
  <si>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</si>
  <si>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</si>
  <si>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</si>
  <si>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</si>
  <si>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</si>
  <si>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</si>
  <si>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</si>
  <si>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</si>
  <si>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</si>
  <si>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</si>
  <si>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</si>
  <si>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</si>
  <si>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</si>
  <si>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</si>
  <si>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</si>
  <si>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</si>
  <si>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</si>
  <si>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</si>
  <si>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</si>
  <si>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</si>
  <si>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</si>
  <si>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</si>
  <si>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</si>
  <si>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</si>
  <si>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</si>
  <si>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</si>
  <si>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</si>
  <si>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</si>
  <si>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</si>
  <si>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</si>
  <si>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</si>
  <si>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</si>
  <si>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</si>
  <si>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</si>
  <si>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</si>
  <si>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</si>
  <si>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</si>
  <si>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</si>
  <si>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</si>
  <si>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</si>
  <si>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</si>
  <si>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</si>
  <si>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</si>
  <si>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</si>
  <si>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</si>
  <si>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</si>
  <si>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</si>
  <si>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</si>
  <si>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</si>
  <si>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</si>
  <si>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</si>
  <si>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</si>
  <si>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</si>
  <si>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</si>
  <si>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</si>
  <si>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</si>
  <si>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</si>
  <si>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</si>
  <si>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</si>
  <si>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</si>
  <si>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</si>
  <si>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</si>
  <si>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</si>
  <si>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</si>
  <si>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</si>
  <si>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</si>
  <si>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</si>
  <si>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</si>
  <si>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</si>
  <si>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</si>
  <si>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</si>
  <si>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</si>
  <si>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</si>
  <si>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</si>
  <si>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</si>
  <si>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</si>
  <si>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</si>
  <si>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</si>
  <si>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</si>
  <si>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</si>
  <si>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</si>
  <si>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</si>
  <si>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</si>
  <si>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</si>
  <si>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</si>
  <si>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</si>
  <si>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</si>
  <si>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</si>
  <si>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</si>
  <si>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</si>
  <si>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</si>
  <si>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</si>
  <si>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</si>
  <si>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</si>
  <si>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</si>
  <si>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</si>
  <si>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</si>
  <si>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</si>
  <si>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</si>
  <si>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</si>
  <si>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</si>
  <si>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</si>
  <si>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</si>
  <si>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</si>
  <si>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</si>
  <si>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</si>
  <si>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</si>
  <si>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</si>
  <si>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</si>
  <si>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</si>
  <si>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</si>
  <si>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</si>
  <si>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</si>
  <si>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</si>
  <si>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</si>
  <si>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</si>
  <si>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</si>
  <si>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</si>
  <si>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</si>
  <si>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</si>
  <si>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</si>
  <si>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</si>
  <si>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</si>
  <si>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</si>
  <si>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</si>
  <si>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</si>
  <si>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</si>
  <si>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</si>
  <si>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</si>
  <si>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</si>
  <si>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</si>
  <si>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</si>
  <si>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</si>
  <si>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</si>
  <si>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</si>
  <si>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</si>
  <si>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</si>
  <si>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</si>
  <si>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</si>
  <si>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</si>
  <si>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</si>
  <si>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</si>
  <si>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</si>
  <si>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</si>
  <si>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</si>
  <si>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</si>
  <si>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</si>
  <si>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</si>
  <si>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</si>
  <si>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</si>
  <si>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</si>
  <si>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</si>
  <si>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</si>
  <si>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</si>
  <si>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</si>
  <si>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</si>
  <si>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</si>
  <si>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</si>
  <si>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</si>
  <si>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</si>
  <si>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</si>
  <si>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</si>
  <si>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</si>
  <si>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</si>
  <si>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</si>
  <si>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</si>
  <si>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</si>
  <si>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</si>
  <si>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</si>
  <si>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</si>
  <si>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</si>
  <si>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</si>
  <si>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</si>
  <si>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</si>
  <si>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</si>
  <si>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</si>
  <si>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</si>
  <si>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</si>
  <si>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</si>
  <si>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</si>
  <si>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</si>
  <si>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</si>
  <si>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</si>
  <si>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</si>
  <si>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</si>
  <si>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</si>
  <si>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</si>
  <si>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</si>
  <si>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</si>
  <si>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</si>
  <si>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</si>
  <si>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</si>
  <si>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</si>
  <si>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</si>
  <si>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</si>
  <si>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</si>
  <si>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</si>
  <si>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</si>
  <si>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</si>
  <si>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</si>
  <si>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</si>
  <si>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</si>
  <si>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</si>
  <si>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</si>
  <si>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</si>
  <si>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</si>
  <si>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</si>
  <si>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</si>
  <si>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</si>
  <si>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</si>
  <si>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</si>
  <si>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</si>
  <si>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</si>
  <si>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</si>
  <si>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</si>
  <si>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</si>
  <si>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</si>
  <si>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</si>
  <si>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</si>
  <si>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</si>
  <si>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</si>
  <si>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</si>
  <si>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</si>
  <si>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</si>
  <si>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</si>
  <si>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</si>
  <si>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</si>
  <si>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</si>
  <si>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</si>
  <si>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</si>
  <si>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</si>
  <si>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</si>
  <si>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</si>
  <si>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</si>
  <si>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</si>
  <si>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</si>
  <si>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</si>
  <si>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</si>
  <si>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</si>
  <si>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</si>
  <si>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</si>
  <si>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</si>
  <si>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</si>
  <si>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</si>
  <si>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</si>
  <si>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</si>
  <si>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</si>
  <si>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</si>
  <si>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</si>
  <si>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</si>
  <si>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</si>
  <si>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</si>
  <si>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</si>
  <si>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</si>
  <si>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</si>
  <si>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</si>
  <si>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</si>
  <si>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</si>
  <si>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</si>
  <si>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</si>
  <si>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</si>
  <si>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</si>
  <si>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</si>
  <si>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</si>
  <si>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</si>
  <si>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</si>
  <si>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</si>
  <si>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</si>
  <si>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</si>
  <si>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</si>
  <si>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</si>
  <si>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</si>
  <si>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</si>
  <si>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</si>
  <si>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</si>
  <si>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</si>
  <si>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</si>
  <si>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</si>
  <si>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</si>
  <si>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</si>
  <si>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</si>
  <si>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</si>
  <si>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</si>
  <si>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</si>
  <si>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</si>
  <si>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</si>
  <si>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</si>
  <si>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</si>
  <si>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</si>
  <si>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</si>
  <si>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</si>
  <si>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</si>
  <si>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</si>
  <si>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</si>
  <si>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</si>
  <si>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</si>
  <si>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</si>
  <si>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</si>
  <si>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</si>
  <si>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</si>
  <si>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</si>
  <si>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</si>
  <si>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</si>
  <si>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</si>
  <si>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</si>
  <si>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</si>
  <si>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</si>
  <si>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</si>
  <si>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</si>
  <si>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</si>
  <si>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</si>
  <si>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</si>
  <si>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</si>
  <si>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</si>
  <si>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</si>
  <si>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</si>
  <si>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</si>
  <si>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</si>
  <si>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</si>
  <si>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</si>
  <si>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</si>
  <si>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</si>
  <si>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</si>
  <si>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</si>
  <si>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</si>
  <si>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</si>
  <si>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</si>
  <si>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</si>
  <si>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</si>
  <si>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</si>
  <si>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</si>
  <si>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</si>
  <si>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</si>
  <si>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</si>
  <si>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</si>
  <si>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</si>
  <si>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</si>
  <si>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</si>
  <si>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</si>
  <si>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</si>
  <si>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</si>
  <si>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</si>
  <si>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</si>
  <si>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</si>
  <si>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</si>
  <si>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</si>
  <si>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</si>
  <si>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</si>
  <si>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</si>
  <si>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</si>
  <si>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</si>
  <si>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</si>
  <si>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</si>
  <si>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</si>
  <si>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</si>
  <si>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</si>
  <si>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</si>
  <si>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</si>
  <si>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</si>
  <si>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</si>
  <si>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</si>
  <si>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</si>
  <si>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</si>
  <si>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</si>
  <si>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</si>
  <si>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</si>
  <si>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</si>
  <si>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</si>
  <si>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</si>
  <si>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</si>
  <si>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</si>
  <si>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</si>
  <si>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</si>
  <si>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</si>
  <si>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</si>
  <si>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</si>
  <si>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</si>
  <si>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</si>
  <si>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</si>
  <si>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</si>
  <si>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</si>
  <si>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</si>
  <si>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</si>
  <si>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</si>
  <si>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</si>
  <si>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</si>
  <si>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</si>
  <si>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</si>
  <si>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</si>
  <si>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</si>
  <si>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</si>
  <si>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</si>
  <si>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</si>
  <si>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</si>
  <si>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</si>
  <si>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</si>
  <si>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</si>
  <si>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</si>
  <si>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</si>
  <si>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</si>
  <si>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</si>
  <si>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</si>
  <si>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</si>
  <si>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</si>
  <si>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</si>
  <si>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</si>
  <si>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</si>
  <si>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</si>
  <si>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</si>
  <si>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</si>
  <si>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</si>
  <si>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</si>
  <si>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</si>
  <si>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</si>
  <si>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</si>
  <si>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</si>
  <si>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</si>
  <si>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</si>
  <si>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</si>
  <si>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</si>
  <si>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</si>
  <si>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</si>
  <si>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</si>
  <si>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</si>
  <si>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</si>
  <si>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</si>
  <si>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</si>
  <si>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</si>
  <si>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</si>
  <si>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</si>
  <si>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</si>
  <si>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</si>
  <si>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</si>
  <si>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</si>
  <si>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</si>
  <si>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</si>
  <si>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</si>
  <si>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</si>
  <si>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</si>
  <si>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</si>
  <si>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</si>
  <si>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</si>
  <si>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</si>
  <si>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</si>
  <si>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</si>
  <si>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</si>
  <si>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</si>
  <si>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</si>
  <si>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</si>
  <si>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</si>
  <si>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</si>
  <si>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</si>
  <si>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</si>
  <si>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</si>
  <si>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</si>
  <si>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</si>
  <si>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</si>
  <si>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</si>
  <si>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</si>
  <si>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</si>
  <si>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</si>
  <si>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</si>
  <si>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</si>
  <si>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</si>
  <si>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</si>
  <si>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</si>
  <si>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</si>
  <si>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</si>
  <si>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</si>
  <si>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</si>
  <si>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</si>
  <si>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</si>
  <si>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</si>
  <si>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</si>
  <si>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</si>
  <si>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</si>
  <si>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</si>
  <si>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</si>
  <si>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</si>
  <si>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</si>
  <si>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</si>
  <si>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</si>
  <si>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</si>
  <si>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</si>
  <si>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</si>
  <si>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</si>
  <si>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</si>
  <si>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</si>
  <si>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</si>
  <si>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</si>
  <si>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</si>
  <si>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</si>
  <si>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</si>
  <si>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</si>
  <si>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</si>
  <si>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</si>
  <si>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</si>
  <si>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</si>
  <si>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</si>
  <si>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</si>
  <si>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</si>
  <si>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</si>
  <si>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</si>
  <si>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</si>
  <si>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</si>
  <si>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</si>
  <si>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</si>
  <si>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</si>
  <si>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</si>
  <si>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</si>
  <si>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</si>
  <si>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</si>
  <si>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</si>
  <si>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</si>
  <si>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</si>
  <si>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</si>
  <si>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</si>
  <si>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</si>
  <si>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</si>
  <si>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</si>
  <si>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</si>
  <si>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</si>
  <si>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</si>
  <si>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</si>
  <si>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</si>
  <si>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</si>
  <si>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</si>
  <si>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</si>
  <si>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</si>
  <si>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</si>
  <si>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</si>
  <si>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</si>
  <si>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</si>
  <si>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</si>
  <si>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</si>
  <si>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</si>
  <si>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</si>
  <si>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</si>
  <si>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</si>
  <si>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</si>
  <si>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</si>
  <si>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</si>
  <si>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</si>
  <si>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</si>
  <si>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</si>
  <si>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</si>
  <si>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</si>
  <si>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</si>
  <si>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</si>
  <si>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</si>
  <si>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</si>
  <si>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</si>
  <si>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</si>
  <si>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</si>
  <si>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</si>
  <si>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</si>
  <si>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</si>
  <si>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</si>
  <si>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</si>
  <si>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</si>
  <si>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</si>
  <si>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</si>
  <si>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</si>
  <si>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</si>
  <si>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</si>
  <si>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</si>
  <si>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</si>
  <si>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</si>
  <si>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</si>
  <si>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</si>
  <si>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</si>
  <si>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</si>
  <si>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</si>
  <si>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</si>
  <si>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</si>
  <si>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</si>
  <si>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</si>
  <si>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</si>
  <si>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</si>
  <si>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</si>
  <si>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</si>
  <si>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</si>
  <si>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</si>
  <si>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</si>
  <si>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</si>
  <si>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</si>
  <si>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</si>
  <si>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</si>
  <si>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</si>
  <si>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</si>
  <si>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</si>
  <si>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</si>
  <si>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</si>
  <si>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</si>
  <si>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</si>
  <si>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</si>
  <si>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</si>
  <si>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</si>
  <si>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</si>
  <si>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</si>
  <si>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</si>
  <si>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</si>
  <si>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</si>
  <si>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</si>
  <si>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</si>
  <si>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</si>
  <si>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</si>
  <si>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</si>
  <si>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</si>
  <si>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</si>
  <si>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</si>
  <si>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</si>
  <si>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</si>
  <si>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</si>
  <si>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</si>
  <si>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</si>
  <si>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</si>
  <si>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</si>
  <si>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</si>
  <si>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</si>
  <si>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</si>
  <si>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</si>
  <si>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</si>
  <si>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</si>
  <si>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</si>
  <si>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</si>
  <si>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</si>
  <si>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</si>
  <si>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</si>
  <si>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</si>
  <si>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</si>
  <si>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</si>
  <si>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</si>
  <si>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</si>
  <si>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</si>
  <si>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</si>
  <si>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</si>
  <si>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</si>
  <si>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</si>
  <si>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</si>
  <si>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</si>
  <si>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</si>
  <si>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</si>
  <si>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</si>
  <si>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</si>
  <si>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</si>
  <si>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</si>
  <si>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</si>
  <si>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</si>
  <si>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</si>
  <si>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</si>
  <si>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</si>
  <si>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</si>
  <si>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</si>
  <si>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</si>
  <si>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</si>
  <si>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</si>
  <si>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</si>
  <si>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</si>
  <si>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</si>
  <si>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</si>
  <si>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</si>
  <si>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</si>
  <si>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</si>
  <si>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</si>
  <si>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</si>
  <si>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</si>
  <si>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</si>
  <si>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</si>
  <si>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</si>
  <si>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</si>
  <si>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</si>
  <si>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</si>
  <si>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</si>
  <si>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</si>
  <si>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</si>
  <si>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</si>
  <si>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</si>
  <si>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</si>
  <si>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</si>
  <si>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</si>
  <si>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</si>
  <si>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</si>
  <si>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</si>
  <si>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</si>
  <si>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</si>
  <si>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</si>
  <si>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</si>
  <si>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</si>
  <si>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</si>
  <si>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</si>
  <si>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</si>
  <si>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</si>
  <si>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</si>
  <si>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</si>
  <si>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</si>
  <si>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</si>
  <si>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</si>
  <si>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</si>
  <si>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</si>
  <si>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</si>
  <si>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</si>
  <si>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</si>
  <si>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</si>
  <si>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</si>
  <si>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</si>
  <si>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</si>
  <si>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</si>
  <si>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</si>
  <si>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</si>
  <si>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</si>
  <si>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</si>
  <si>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</si>
  <si>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</si>
  <si>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</si>
  <si>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</si>
  <si>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</si>
  <si>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</si>
  <si>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</si>
  <si>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</si>
  <si>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</si>
  <si>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</si>
  <si>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</si>
  <si>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</si>
  <si>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</si>
  <si>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</si>
  <si>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</si>
  <si>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</si>
  <si>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</si>
  <si>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</si>
  <si>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</si>
  <si>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</si>
  <si>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</si>
  <si>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</si>
  <si>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</si>
  <si>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</si>
  <si>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</si>
  <si>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</si>
  <si>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</si>
  <si>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</si>
  <si>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</si>
  <si>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</si>
  <si>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</si>
  <si>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</si>
  <si>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</si>
  <si>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</si>
  <si>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</si>
  <si>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</si>
  <si>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</si>
  <si>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</si>
  <si>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</si>
  <si>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</si>
  <si>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</si>
  <si>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</si>
  <si>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</si>
  <si>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</si>
  <si>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</si>
  <si>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</si>
  <si>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</si>
  <si>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</si>
  <si>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</si>
  <si>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</si>
  <si>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</si>
  <si>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</si>
  <si>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</si>
  <si>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</si>
  <si>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</si>
  <si>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</si>
  <si>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</si>
  <si>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</si>
  <si>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</si>
  <si>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</si>
  <si>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</si>
  <si>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</si>
  <si>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</si>
  <si>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</si>
  <si>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</si>
  <si>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</si>
  <si>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</si>
  <si>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</si>
  <si>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</si>
  <si>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</si>
  <si>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</si>
  <si>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</si>
  <si>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</si>
  <si>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</si>
  <si>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</si>
  <si>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</si>
  <si>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</si>
  <si>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</si>
  <si>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</si>
  <si>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</si>
  <si>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</si>
  <si>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</si>
  <si>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</si>
  <si>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</si>
  <si>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</si>
  <si>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</si>
  <si>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</si>
  <si>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</si>
  <si>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</si>
  <si>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</si>
  <si>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</si>
  <si>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</si>
  <si>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</si>
  <si>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</si>
  <si>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</si>
  <si>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</si>
  <si>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</si>
  <si>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</si>
  <si>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</si>
  <si>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</si>
  <si>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</si>
  <si>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</si>
  <si>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</si>
  <si>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</si>
  <si>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</si>
  <si>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</si>
  <si>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</si>
  <si>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</si>
  <si>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</si>
  <si>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</si>
  <si>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</si>
  <si>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</si>
  <si>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</si>
  <si>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</si>
  <si>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</si>
  <si>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</si>
  <si>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</si>
  <si>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</si>
  <si>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</si>
  <si>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</si>
  <si>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</si>
  <si>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</si>
  <si>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</si>
  <si>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</si>
  <si>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</si>
  <si>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</si>
  <si>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</si>
  <si>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</si>
  <si>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</si>
  <si>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</si>
  <si>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</si>
  <si>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</si>
  <si>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</si>
  <si>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</si>
  <si>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</si>
  <si>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</si>
  <si>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</si>
  <si>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</si>
  <si>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</si>
  <si>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</si>
  <si>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</si>
  <si>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</si>
  <si>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</si>
  <si>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</si>
  <si>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</si>
  <si>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</si>
  <si>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</si>
  <si>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</si>
  <si>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</si>
  <si>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</si>
  <si>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</si>
  <si>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</si>
  <si>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</si>
  <si>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</si>
  <si>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</si>
  <si>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</si>
  <si>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</si>
  <si>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</si>
  <si>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</si>
  <si>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</si>
  <si>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</si>
  <si>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</si>
  <si>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</si>
  <si>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</si>
  <si>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</si>
  <si>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</si>
  <si>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</si>
  <si>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</si>
  <si>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</si>
  <si>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</si>
  <si>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</si>
  <si>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</si>
  <si>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</si>
  <si>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</si>
  <si>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</si>
  <si>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</si>
  <si>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</si>
  <si>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</si>
  <si>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</si>
  <si>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</si>
  <si>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</si>
  <si>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</si>
  <si>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</si>
  <si>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</si>
  <si>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</si>
  <si>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</si>
  <si>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</si>
  <si>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</si>
  <si>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</si>
  <si>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</si>
  <si>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</si>
  <si>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</si>
  <si>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</si>
  <si>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</si>
  <si>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</si>
  <si>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</si>
  <si>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</si>
  <si>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</si>
  <si>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</si>
  <si>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</si>
  <si>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</si>
  <si>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</si>
  <si>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</si>
  <si>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</si>
  <si>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</si>
  <si>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</si>
  <si>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</si>
  <si>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</si>
  <si>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</si>
  <si>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</si>
  <si>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</si>
  <si>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</si>
  <si>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</si>
  <si>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</si>
  <si>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</si>
  <si>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</si>
  <si>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</si>
  <si>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</si>
  <si>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</si>
  <si>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</si>
  <si>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</si>
  <si>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</si>
  <si>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</si>
  <si>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</si>
  <si>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</si>
  <si>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</si>
  <si>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</si>
  <si>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</si>
  <si>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</si>
  <si>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</si>
  <si>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</si>
  <si>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</si>
  <si>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</si>
  <si>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</si>
  <si>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</si>
  <si>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</si>
  <si>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</si>
  <si>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</si>
  <si>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</si>
  <si>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</si>
  <si>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</si>
  <si>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</si>
  <si>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</si>
  <si>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</si>
  <si>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</si>
  <si>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</si>
  <si>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</si>
  <si>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</si>
  <si>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</si>
  <si>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</si>
  <si>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</si>
  <si>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</si>
  <si>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</si>
  <si>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</si>
  <si>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</si>
  <si>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</si>
  <si>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</si>
  <si>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</si>
  <si>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</si>
  <si>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</si>
  <si>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</si>
  <si>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</si>
  <si>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</si>
  <si>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</si>
  <si>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</si>
  <si>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</si>
  <si>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</si>
  <si>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</si>
  <si>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</si>
  <si>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</si>
  <si>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</si>
  <si>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</si>
  <si>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</si>
  <si>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</si>
  <si>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</si>
  <si>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</si>
  <si>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</si>
  <si>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</si>
  <si>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</si>
  <si>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</si>
  <si>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</si>
  <si>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</si>
  <si>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</si>
  <si>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</si>
  <si>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</si>
  <si>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</si>
  <si>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</si>
  <si>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</si>
  <si>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</si>
  <si>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</si>
  <si>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</si>
  <si>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</si>
  <si>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</si>
  <si>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</si>
  <si>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</si>
  <si>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</si>
  <si>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</si>
  <si>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</si>
  <si>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</si>
  <si>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</si>
  <si>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</si>
  <si>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</si>
  <si>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</si>
  <si>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</si>
  <si>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</si>
  <si>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</si>
  <si>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</si>
  <si>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</si>
  <si>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</si>
  <si>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</si>
  <si>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</si>
  <si>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</si>
  <si>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</si>
  <si>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</si>
  <si>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</si>
  <si>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</si>
  <si>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</si>
  <si>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</si>
  <si>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</si>
  <si>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</si>
  <si>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</si>
  <si>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</si>
  <si>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</si>
  <si>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</si>
  <si>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</si>
  <si>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</si>
  <si>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</si>
  <si>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</si>
  <si>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</si>
  <si>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</si>
  <si>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</si>
  <si>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</si>
  <si>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</si>
  <si>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</si>
  <si>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</si>
  <si>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</si>
  <si>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</si>
  <si>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</si>
  <si>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</si>
  <si>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</si>
  <si>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</si>
  <si>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</si>
  <si>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</si>
  <si>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</si>
  <si>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</si>
  <si>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</si>
  <si>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</si>
  <si>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</si>
  <si>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</si>
  <si>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</si>
  <si>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</si>
  <si>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</si>
  <si>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</si>
  <si>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</si>
  <si>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</si>
  <si>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</si>
  <si>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</si>
  <si>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</si>
  <si>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</si>
  <si>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</si>
  <si>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</si>
  <si>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</si>
  <si>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</si>
  <si>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</si>
  <si>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</si>
  <si>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</si>
  <si>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</si>
  <si>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</si>
  <si>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</si>
  <si>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</si>
  <si>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</si>
  <si>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</si>
  <si>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</si>
  <si>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</si>
  <si>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</si>
  <si>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</si>
  <si>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</si>
  <si>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</si>
  <si>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</si>
  <si>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</si>
  <si>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</si>
  <si>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</si>
  <si>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</si>
  <si>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</si>
  <si>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</si>
  <si>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</si>
  <si>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</si>
  <si>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</si>
  <si>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</si>
  <si>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</si>
  <si>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</si>
  <si>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</si>
  <si>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</si>
  <si>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</si>
  <si>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</si>
  <si>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</si>
  <si>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</si>
  <si>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</si>
  <si>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</si>
  <si>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</si>
  <si>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</si>
  <si>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</si>
  <si>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</si>
  <si>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</si>
  <si>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</si>
  <si>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</si>
  <si>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</si>
  <si>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</si>
  <si>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</si>
  <si>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</si>
  <si>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</si>
  <si>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</si>
  <si>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</si>
  <si>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</si>
  <si>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</si>
  <si>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</si>
  <si>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</si>
  <si>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</si>
  <si>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</si>
  <si>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</si>
  <si>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</si>
  <si>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</si>
  <si>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</si>
  <si>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</si>
  <si>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</si>
  <si>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</si>
  <si>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</si>
  <si>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</si>
  <si>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</si>
  <si>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</si>
  <si>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</si>
  <si>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</si>
  <si>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</si>
  <si>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</si>
  <si>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</si>
  <si>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</si>
  <si>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</si>
  <si>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</si>
  <si>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</si>
  <si>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</si>
  <si>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</si>
  <si>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</si>
  <si>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</si>
  <si>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</si>
  <si>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</si>
  <si>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</si>
  <si>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</si>
  <si>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</si>
  <si>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</si>
  <si>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</si>
  <si>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</si>
  <si>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</si>
  <si>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</si>
  <si>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</si>
  <si>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</si>
  <si>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</si>
  <si>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</si>
  <si>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</si>
  <si>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</si>
  <si>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</si>
  <si>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</si>
  <si>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</si>
  <si>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</si>
  <si>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</si>
  <si>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</si>
  <si>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</si>
  <si>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</si>
  <si>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</si>
  <si>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</si>
  <si>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</si>
  <si>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</si>
  <si>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</si>
  <si>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</si>
  <si>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</si>
  <si>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</si>
  <si>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</si>
  <si>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</si>
  <si>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</si>
  <si>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</si>
  <si>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</si>
  <si>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</si>
  <si>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</si>
  <si>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</si>
  <si>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</si>
  <si>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</si>
  <si>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</si>
  <si>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</si>
  <si>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</si>
  <si>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</si>
  <si>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</si>
  <si>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</si>
  <si>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</si>
  <si>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</si>
  <si>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</si>
  <si>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</si>
  <si>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</si>
  <si>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</si>
  <si>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</si>
  <si>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</si>
  <si>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</si>
  <si>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</si>
  <si>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</si>
  <si>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</si>
  <si>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</si>
  <si>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</si>
  <si>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</si>
  <si>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</si>
  <si>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</si>
  <si>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</si>
  <si>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</si>
  <si>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</si>
  <si>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</si>
  <si>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</si>
  <si>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</si>
  <si>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</si>
  <si>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</si>
  <si>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</si>
  <si>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</si>
  <si>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</si>
  <si>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</si>
  <si>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</si>
  <si>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</si>
  <si>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</si>
  <si>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</si>
  <si>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</si>
  <si>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</si>
  <si>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</si>
  <si>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</si>
  <si>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</si>
  <si>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</si>
  <si>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</si>
  <si>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</si>
  <si>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</si>
  <si>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</si>
  <si>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</si>
  <si>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</si>
  <si>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</si>
  <si>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</si>
  <si>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</si>
  <si>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</si>
  <si>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</si>
  <si>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</si>
  <si>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</si>
  <si>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</si>
  <si>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</si>
  <si>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</si>
  <si>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</si>
  <si>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</si>
  <si>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</si>
  <si>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</si>
  <si>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</si>
  <si>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</si>
  <si>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</si>
  <si>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</si>
  <si>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</si>
  <si>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</si>
  <si>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</si>
  <si>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</si>
  <si>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</si>
  <si>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</si>
  <si>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</si>
  <si>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</si>
  <si>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</si>
  <si>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</si>
  <si>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</si>
  <si>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</si>
  <si>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</si>
  <si>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</si>
  <si>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</si>
  <si>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</si>
  <si>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</si>
  <si>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</si>
  <si>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</si>
  <si>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</si>
  <si>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</si>
  <si>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</si>
  <si>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</si>
  <si>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</si>
  <si>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</si>
  <si>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</si>
  <si>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</si>
  <si>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</si>
  <si>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</si>
  <si>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</si>
  <si>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</si>
  <si>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</si>
  <si>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</si>
  <si>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</si>
  <si>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</si>
  <si>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</si>
  <si>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</si>
  <si>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</si>
  <si>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</si>
  <si>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</si>
  <si>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</si>
  <si>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</si>
  <si>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</si>
  <si>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</si>
  <si>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</si>
  <si>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</si>
  <si>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</si>
  <si>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</si>
  <si>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</si>
  <si>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</si>
  <si>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</si>
  <si>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</si>
  <si>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</si>
  <si>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</si>
  <si>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</si>
  <si>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</si>
  <si>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</si>
  <si>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</si>
  <si>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</si>
  <si>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</si>
  <si>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</si>
  <si>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</si>
  <si>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</si>
  <si>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</si>
  <si>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</si>
  <si>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</si>
  <si>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</si>
  <si>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</si>
  <si>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</si>
  <si>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</si>
  <si>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</si>
  <si>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</si>
  <si>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</si>
  <si>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</si>
  <si>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</si>
  <si>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</si>
  <si>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</si>
  <si>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</si>
  <si>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</si>
  <si>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</si>
  <si>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</si>
  <si>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</si>
  <si>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</si>
  <si>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</si>
  <si>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</si>
  <si>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</si>
  <si>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</si>
  <si>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</si>
  <si>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</si>
  <si>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</si>
  <si>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</si>
  <si>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</si>
  <si>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</si>
  <si>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</si>
  <si>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</si>
  <si>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</si>
  <si>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</si>
  <si>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</si>
  <si>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</si>
  <si>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</si>
  <si>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</si>
  <si>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</si>
  <si>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</si>
  <si>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</si>
  <si>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</si>
  <si>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</si>
  <si>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</si>
  <si>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</si>
  <si>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</si>
  <si>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</si>
  <si>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</si>
  <si>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</si>
  <si>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</si>
  <si>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</si>
  <si>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</si>
  <si>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</si>
  <si>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</si>
  <si>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</si>
  <si>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</si>
  <si>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</si>
  <si>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</si>
  <si>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</si>
  <si>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</si>
  <si>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</si>
  <si>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</si>
  <si>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</si>
  <si>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</si>
  <si>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</si>
  <si>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</si>
  <si>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</si>
  <si>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</si>
  <si>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</si>
  <si>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</si>
  <si>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</si>
  <si>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</si>
  <si>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</si>
  <si>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</si>
  <si>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</si>
  <si>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</si>
  <si>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</si>
  <si>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</si>
  <si>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</si>
  <si>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</si>
  <si>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</si>
  <si>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</si>
  <si>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</si>
  <si>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</si>
  <si>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</si>
  <si>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</si>
  <si>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</si>
  <si>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</si>
  <si>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</si>
  <si>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</si>
  <si>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</si>
  <si>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</si>
  <si>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</si>
  <si>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</si>
  <si>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</si>
  <si>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</si>
  <si>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</si>
  <si>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</si>
  <si>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</si>
  <si>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</si>
  <si>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</si>
  <si>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</si>
  <si>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</si>
  <si>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</si>
  <si>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</si>
  <si>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</si>
  <si>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</si>
  <si>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</si>
  <si>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</si>
  <si>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</si>
  <si>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</si>
  <si>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</si>
  <si>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</si>
  <si>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</si>
  <si>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</si>
  <si>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</si>
  <si>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</si>
  <si>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</si>
  <si>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</si>
  <si>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</si>
  <si>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</si>
  <si>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</si>
  <si>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</si>
  <si>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</si>
  <si>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</si>
  <si>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</si>
  <si>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</si>
  <si>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</si>
  <si>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</si>
  <si>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</si>
  <si>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</si>
  <si>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</si>
  <si>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</si>
  <si>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</si>
  <si>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</si>
  <si>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</si>
  <si>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</si>
  <si>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</si>
  <si>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</si>
  <si>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</si>
  <si>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</si>
  <si>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</si>
  <si>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</si>
  <si>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</si>
  <si>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</si>
  <si>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</si>
  <si>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</si>
  <si>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</si>
  <si>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</si>
  <si>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</si>
  <si>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</si>
  <si>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</si>
  <si>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</si>
  <si>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</si>
  <si>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</si>
  <si>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</si>
  <si>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</si>
  <si>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</si>
  <si>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</si>
  <si>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</si>
  <si>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</si>
  <si>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</si>
  <si>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</si>
  <si>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</si>
  <si>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</si>
  <si>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</si>
  <si>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</si>
  <si>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</si>
  <si>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</si>
  <si>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</si>
  <si>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</si>
  <si>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</si>
  <si>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</si>
  <si>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</si>
  <si>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</si>
  <si>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</si>
  <si>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</si>
  <si>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</si>
  <si>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</si>
  <si>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</si>
  <si>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</si>
  <si>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</si>
  <si>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</si>
  <si>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</si>
  <si>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</si>
  <si>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</si>
  <si>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</si>
  <si>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</si>
  <si>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</si>
  <si>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</si>
  <si>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</si>
  <si>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</si>
  <si>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</si>
  <si>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</si>
  <si>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</si>
  <si>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</si>
  <si>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</si>
  <si>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</si>
  <si>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</si>
  <si>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</si>
  <si>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</si>
  <si>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</si>
  <si>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</si>
  <si>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</si>
  <si>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</si>
  <si>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</si>
  <si>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</si>
  <si>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</si>
  <si>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</si>
  <si>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</si>
  <si>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</si>
  <si>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</si>
  <si>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</si>
  <si>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</si>
  <si>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</si>
  <si>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</si>
  <si>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</si>
  <si>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</si>
  <si>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</si>
  <si>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</si>
  <si>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</si>
  <si>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</si>
  <si>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</si>
  <si>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</si>
  <si>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</si>
  <si>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</si>
  <si>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</si>
  <si>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</si>
  <si>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</si>
  <si>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</si>
  <si>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</si>
  <si>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</si>
  <si>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</si>
  <si>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</si>
  <si>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</si>
  <si>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</si>
  <si>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</si>
  <si>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</si>
  <si>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</si>
  <si>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</si>
  <si>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</si>
  <si>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</si>
  <si>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</si>
  <si>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</si>
  <si>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</si>
  <si>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</si>
  <si>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</si>
  <si>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</si>
  <si>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</si>
  <si>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</si>
  <si>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</si>
  <si>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</si>
  <si>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</si>
  <si>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</si>
  <si>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</si>
  <si>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</si>
  <si>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</si>
  <si>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</si>
  <si>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</si>
  <si>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</si>
  <si>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</si>
  <si>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</si>
  <si>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</si>
  <si>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</si>
  <si>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</si>
  <si>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</si>
  <si>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</si>
  <si>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</si>
  <si>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</si>
  <si>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</si>
  <si>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</si>
  <si>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</si>
  <si>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</si>
  <si>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</si>
  <si>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</si>
  <si>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</si>
  <si>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</si>
  <si>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</si>
  <si>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</si>
  <si>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</si>
  <si>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</si>
  <si>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</si>
  <si>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</si>
  <si>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</si>
  <si>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</si>
  <si>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</si>
  <si>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</si>
  <si>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</si>
  <si>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</si>
  <si>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</si>
  <si>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</si>
  <si>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</si>
  <si>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</si>
  <si>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</si>
  <si>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</si>
  <si>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</si>
  <si>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</si>
  <si>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</si>
  <si>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</si>
  <si>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</si>
  <si>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</si>
  <si>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</si>
  <si>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</si>
  <si>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</si>
  <si>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</si>
  <si>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</si>
  <si>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</si>
  <si>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</si>
  <si>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</si>
  <si>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</si>
  <si>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</si>
  <si>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</si>
  <si>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</si>
  <si>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</si>
  <si>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</si>
  <si>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</si>
  <si>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</si>
  <si>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</si>
  <si>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</si>
  <si>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</si>
  <si>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</si>
  <si>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</si>
  <si>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</si>
  <si>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</si>
  <si>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</si>
  <si>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</si>
  <si>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</si>
  <si>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</si>
  <si>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</si>
  <si>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</si>
  <si>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</si>
  <si>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</si>
  <si>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</si>
  <si>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</si>
  <si>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</si>
  <si>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</si>
  <si>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</si>
  <si>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</si>
  <si>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</si>
  <si>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</si>
  <si>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</si>
  <si>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</si>
  <si>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</si>
  <si>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</si>
  <si>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</si>
  <si>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</si>
  <si>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</si>
  <si>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</si>
  <si>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</si>
  <si>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</si>
  <si>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</si>
  <si>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</si>
  <si>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</si>
  <si>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</si>
  <si>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</si>
  <si>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</si>
  <si>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</si>
  <si>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</si>
  <si>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</si>
  <si>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</si>
  <si>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</si>
  <si>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</si>
  <si>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</si>
  <si>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</si>
  <si>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</si>
  <si>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</si>
  <si>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</si>
  <si>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</si>
  <si>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</si>
  <si>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</si>
  <si>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</si>
  <si>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</si>
  <si>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</si>
  <si>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</si>
  <si>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</si>
  <si>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</si>
  <si>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</si>
  <si>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</si>
  <si>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</si>
  <si>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</si>
  <si>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</si>
  <si>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</si>
  <si>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</si>
  <si>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</si>
  <si>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</si>
  <si>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</si>
  <si>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</si>
  <si>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</si>
  <si>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</si>
  <si>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</si>
  <si>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</si>
  <si>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</si>
  <si>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</si>
  <si>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</si>
  <si>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</si>
  <si>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</si>
  <si>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</si>
  <si>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</si>
  <si>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</si>
  <si>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</si>
  <si>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</si>
  <si>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</si>
  <si>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</si>
  <si>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</si>
  <si>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</si>
  <si>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</si>
  <si>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</si>
  <si>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</si>
  <si>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</si>
  <si>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</si>
  <si>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</si>
  <si>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</si>
  <si>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</si>
  <si>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</si>
  <si>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</si>
  <si>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</si>
  <si>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</si>
  <si>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</si>
  <si>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</si>
  <si>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</si>
  <si>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</si>
  <si>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</si>
  <si>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</si>
  <si>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</si>
  <si>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</si>
  <si>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</si>
  <si>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</si>
  <si>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</si>
  <si>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</si>
  <si>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</si>
  <si>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</si>
  <si>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</si>
  <si>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</si>
  <si>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</si>
  <si>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</si>
  <si>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</si>
  <si>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</si>
  <si>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</si>
  <si>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</si>
  <si>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</si>
  <si>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</si>
  <si>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</si>
  <si>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</si>
  <si>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</si>
  <si>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</si>
  <si>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</si>
  <si>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</si>
  <si>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</si>
  <si>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</si>
  <si>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</si>
  <si>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</si>
  <si>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</si>
  <si>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</si>
  <si>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</si>
  <si>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</si>
  <si>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</si>
  <si>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</si>
  <si>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</si>
  <si>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</si>
  <si>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</si>
  <si>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</si>
  <si>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</si>
  <si>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</si>
  <si>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</si>
  <si>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</si>
  <si>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</si>
  <si>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</si>
  <si>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</si>
  <si>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</si>
  <si>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</si>
  <si>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</si>
  <si>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</si>
  <si>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</si>
  <si>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</si>
  <si>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</si>
  <si>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</si>
  <si>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</si>
  <si>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</si>
  <si>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</si>
  <si>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</si>
  <si>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</si>
  <si>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</si>
  <si>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</si>
  <si>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</si>
  <si>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</si>
  <si>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</si>
  <si>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</si>
  <si>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</si>
  <si>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</si>
  <si>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</si>
  <si>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</si>
  <si>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</si>
  <si>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</si>
  <si>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</si>
  <si>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</si>
  <si>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</si>
  <si>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</si>
  <si>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</si>
  <si>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</si>
  <si>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</si>
  <si>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</si>
  <si>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</si>
  <si>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</si>
  <si>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</si>
  <si>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</si>
  <si>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</si>
  <si>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</si>
  <si>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</si>
  <si>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</si>
  <si>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</si>
  <si>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</si>
  <si>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</si>
  <si>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</si>
  <si>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</si>
  <si>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</si>
  <si>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</si>
  <si>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</si>
  <si>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</si>
  <si>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</si>
  <si>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</si>
  <si>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</si>
  <si>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</si>
  <si>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</si>
  <si>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</si>
  <si>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</si>
  <si>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</si>
  <si>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</si>
  <si>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</si>
  <si>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</si>
  <si>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</si>
  <si>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</si>
  <si>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</si>
  <si>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</si>
  <si>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</si>
  <si>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</si>
  <si>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</si>
  <si>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</si>
  <si>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</si>
  <si>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</si>
  <si>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</si>
  <si>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</si>
  <si>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</si>
  <si>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</si>
  <si>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</si>
  <si>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</si>
  <si>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</si>
  <si>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</si>
  <si>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</si>
  <si>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</si>
  <si>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</si>
  <si>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</si>
  <si>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</si>
  <si>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</si>
  <si>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</si>
  <si>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</si>
  <si>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</si>
  <si>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</si>
  <si>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</si>
  <si>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</si>
  <si>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</si>
  <si>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</si>
  <si>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</si>
  <si>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</si>
  <si>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</si>
  <si>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</si>
  <si>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</si>
  <si>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</si>
  <si>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</si>
  <si>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</si>
  <si>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</si>
  <si>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</si>
  <si>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</si>
  <si>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</si>
  <si>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</si>
  <si>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</si>
  <si>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</si>
  <si>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</si>
  <si>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</si>
  <si>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</si>
  <si>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</si>
  <si>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</si>
  <si>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</si>
  <si>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</si>
  <si>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</si>
  <si>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</si>
  <si>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</si>
  <si>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</si>
  <si>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</si>
  <si>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</si>
  <si>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</si>
  <si>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</si>
  <si>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</si>
  <si>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</si>
  <si>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</si>
  <si>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</si>
  <si>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</si>
  <si>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</si>
  <si>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</si>
  <si>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</si>
  <si>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</si>
  <si>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</si>
  <si>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</si>
  <si>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</si>
  <si>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</si>
  <si>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</si>
  <si>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</si>
  <si>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</si>
  <si>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</si>
  <si>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</si>
  <si>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</si>
  <si>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</si>
  <si>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</si>
  <si>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</si>
  <si>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</si>
  <si>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</si>
  <si>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</si>
  <si>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</si>
  <si>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</si>
  <si>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</si>
  <si>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</si>
  <si>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</si>
  <si>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</si>
  <si>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</si>
  <si>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</si>
  <si>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</si>
  <si>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</si>
  <si>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</si>
  <si>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</si>
  <si>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</si>
  <si>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</si>
  <si>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</si>
  <si>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</si>
  <si>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</si>
  <si>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</si>
  <si>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</si>
  <si>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</si>
  <si>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</si>
  <si>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</si>
  <si>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</si>
  <si>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</si>
  <si>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</si>
  <si>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</si>
  <si>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</si>
  <si>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</si>
  <si>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</si>
  <si>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</si>
  <si>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</si>
  <si>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</si>
  <si>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</si>
  <si>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</si>
  <si>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</si>
  <si>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</si>
  <si>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</si>
  <si>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</si>
  <si>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</si>
  <si>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</si>
  <si>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</si>
  <si>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</si>
  <si>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</si>
  <si>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</si>
  <si>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</si>
  <si>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</si>
  <si>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</si>
  <si>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</si>
  <si>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</si>
  <si>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</si>
  <si>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</si>
  <si>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</si>
  <si>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</si>
  <si>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</si>
  <si>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</si>
  <si>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</si>
  <si>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</si>
  <si>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</si>
  <si>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</si>
  <si>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</si>
  <si>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</si>
  <si>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</si>
  <si>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</si>
  <si>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</si>
  <si>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</si>
  <si>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</si>
  <si>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</si>
  <si>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</si>
  <si>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</si>
  <si>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</si>
  <si>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</si>
  <si>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</si>
  <si>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</si>
  <si>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</si>
  <si>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</si>
  <si>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</si>
  <si>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</si>
  <si>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</si>
  <si>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</si>
  <si>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</si>
  <si>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</si>
  <si>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</si>
  <si>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</si>
  <si>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</si>
  <si>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</si>
  <si>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</si>
  <si>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</si>
  <si>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</si>
  <si>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</si>
  <si>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</si>
  <si>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</si>
  <si>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</si>
  <si>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</si>
  <si>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</si>
  <si>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</si>
  <si>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</si>
  <si>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</si>
  <si>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</si>
  <si>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</si>
  <si>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</si>
  <si>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</si>
  <si>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</si>
  <si>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</si>
  <si>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</si>
  <si>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</si>
  <si>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</si>
  <si>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</si>
  <si>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</si>
  <si>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</si>
  <si>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</si>
  <si>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</si>
  <si>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</si>
  <si>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</si>
  <si>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</si>
  <si>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</si>
  <si>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</si>
  <si>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</si>
  <si>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</si>
  <si>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</si>
  <si>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</si>
  <si>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</si>
  <si>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</si>
  <si>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</si>
  <si>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</si>
  <si>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</si>
  <si>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</si>
  <si>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</si>
  <si>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PCM-20251114-00000448</t>
  </si>
  <si>
    <t>25-11-14 08:50:44</t>
  </si>
  <si>
    <t>access issue located inside military base</t>
  </si>
  <si>
    <t>PCM-20251114-00000469</t>
  </si>
  <si>
    <t>ETA 70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</si>
  <si>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</si>
  <si>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</si>
  <si>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</si>
  <si>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</si>
  <si>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</si>
  <si>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</si>
  <si>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</si>
  <si>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</si>
  <si>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</si>
  <si>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</si>
  <si>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PCM-20251114-00000196</t>
  </si>
  <si>
    <t>Minor</t>
  </si>
  <si>
    <t>Cell down due to One Rectifier ZTE module got faulty, team on the way to WH for repairing</t>
  </si>
  <si>
    <t>TT-20251114-00557 // NA</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</si>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</sst>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9" totalsRowShown="0" headerRowDxfId="64" dataDxfId="63" headerRowBorderDxfId="61" tableBorderDxfId="62">
  <autoFilter ref="A1:L10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4" totalsRowShown="0" headerRowDxfId="31" dataDxfId="30" headerRowBorderDxfId="28" tableBorderDxfId="29">
  <autoFilter ref="A1:L2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3" totalsRowShown="0" headerRowDxfId="15" dataDxfId="14" headerRowBorderDxfId="12" tableBorderDxfId="13">
  <autoFilter ref="A1:L1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K15" sqref="K1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312.49491365740687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7" ca="1" si="0">IFERROR(NOW()-F3,"")</f>
        <v>45975.443339583333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45975.443339583333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45975.443339583333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45975.443339583333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45975.443339583333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45975.443339583333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45975.443339583333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45975.443339583333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45975.443339583333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45975.443339583333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45975.443339583333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45975.443339583333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45975.443339583333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45975.443339583333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45975.443339583333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45975.443339583333</v>
      </c>
      <c r="H18" s="111"/>
      <c r="I18" s="109" t="str">
        <f>IFERROR(VLOOKUP(D18,DB!A:F,6,0),"")</f>
        <v/>
      </c>
      <c r="J18" s="109" t="str">
        <f>IFERROR(VLOOKUP(D18,DB!A:G,7,0),"")</f>
        <v/>
      </c>
      <c r="K18" s="113"/>
      <c r="L18" s="114" t="str">
        <f>IFERROR(VLOOKUP(D18,DB!A:I,9,0),"")</f>
        <v/>
      </c>
    </row>
    <row r="19" spans="1:12" ht="15" customHeight="1">
      <c r="A19" s="117"/>
      <c r="B19" s="118" t="str">
        <f>IFERROR(VLOOKUP(D19,DB!A:K,11,0),"")</f>
        <v/>
      </c>
      <c r="C19" s="118"/>
      <c r="D19" s="118"/>
      <c r="E19" s="119"/>
      <c r="F19" s="120"/>
      <c r="G19" s="121">
        <f t="shared" ca="1" si="1"/>
        <v>45975.443339583333</v>
      </c>
      <c r="H19" s="120"/>
      <c r="I19" s="118" t="str">
        <f>IFERROR(VLOOKUP(D19,DB!A:F,6,0),"")</f>
        <v/>
      </c>
      <c r="J19" s="118" t="str">
        <f>IFERROR(VLOOKUP(D19,DB!A:G,7,0),"")</f>
        <v/>
      </c>
      <c r="K19" s="122"/>
      <c r="L19" s="123" t="str">
        <f>IFERROR(VLOOKUP(D19,DB!A:I,9,0),"")</f>
        <v/>
      </c>
    </row>
    <row r="20" spans="1:12" ht="15" customHeight="1">
      <c r="A20" s="150"/>
      <c r="B20" s="151" t="str">
        <f>IFERROR(VLOOKUP(D20,DB!A:K,11,0),"")</f>
        <v/>
      </c>
      <c r="C20" s="151"/>
      <c r="D20" s="151"/>
      <c r="E20" s="152"/>
      <c r="F20" s="149"/>
      <c r="G20" s="153">
        <f ca="1">IFERROR(NOW()-F20,"")</f>
        <v>45975.443339583333</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45975.443339583333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45975.443339583333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45975.443339583333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45975.443339583333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45975.443339583333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45975.443339583333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45975.443339583333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45975.443339583333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45975.443339583333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45975.443339583333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45975.443339583333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45975.443339583333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45975.443339583333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45975.443339583333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45975.443339583333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45975.443339583333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45975.443339583333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45975.443339583333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45975.443339583333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45975.443339583333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45975.443339583333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45975.443339583333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45975.443339583333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45975.443339583333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45975.443339583333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45975.443339583333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45975.443339583333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45975.443339583333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45975.443339583333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45975.443339583333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45975.443339583333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45975.443339583333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45975.443339583333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45975.443339583333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45975.443339583333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45975.443339583333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45975.443339583333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45975.443339583333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45975.443339583333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45975.443339583333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45975.443339583333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45975.443339583333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45975.443339583333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45975.443339583333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45975.443339583333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45975.443339583333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45975.443339583333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45975.443339583333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45975.443339583333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45975.443339583333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45975.443339583333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45975.443339583333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45975.443339583333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45975.443339583333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45975.443339583333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45975.443339583333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45975.443339583333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45975.443339583333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45975.443339583333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45975.443339583333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45975.443339583333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45975.443339583333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45975.443339583333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45975.443339583333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45975.443339583333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45975.443339583333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45975.443339583333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45975.443339583333</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45975.443339583333</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45975.443339583333</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45975.443339583333</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45975.443339583333</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45975.443339583333</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45975.443339583333</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45975.443339583333</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45975.443339583333</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45975.443339583333</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45975.443339583333</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45975.443339583333</v>
      </c>
      <c r="H99" s="149"/>
      <c r="I99" s="151" t="str">
        <f>IFERROR(VLOOKUP(D99,DB!A:F,6,0),"")</f>
        <v/>
      </c>
      <c r="J99" s="151" t="str">
        <f>IFERROR(VLOOKUP(D99,DB!A:G,7,0),"")</f>
        <v/>
      </c>
      <c r="K99" s="154"/>
      <c r="L99" s="155" t="str">
        <f>IFERROR(VLOOKUP(D99,DB!A:I,9,0),"")</f>
        <v/>
      </c>
    </row>
  </sheetData>
  <customSheetViews>
    <customSheetView guid="{F6042A99-DD27-4453-835D-0834D95730CC}" filter="1" showAutoFilter="1">
      <pageMargins left="0" right="0" top="0" bottom="0" header="0" footer="0"/>
      <autoFilter ref="B1:M1" xr:uid="{D89B69E0-B708-4B37-8B2D-5C8918EF2BE9}"/>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150.44350162037153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0.83705486111284699</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45975.443339583333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9"/>
      <c r="E6" s="103"/>
      <c r="F6" s="104"/>
      <c r="G6" s="105">
        <f ca="1">IFERROR(NOW()-F6,"-")</f>
        <v>45975.443339583333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45975.443339583333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s="156" customFormat="1" ht="31.5" customHeight="1">
      <c r="A8" s="102"/>
      <c r="B8" s="18" t="str">
        <f>IFERROR(VLOOKUP(D8,DB!A:K,11,0),"")</f>
        <v/>
      </c>
      <c r="C8" s="18"/>
      <c r="D8" s="18"/>
      <c r="E8" s="103"/>
      <c r="F8" s="104"/>
      <c r="G8" s="105">
        <f ca="1">IFERROR(NOW()-F8,"-")</f>
        <v>45975.443339583333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45975.443339583333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45975.443339583333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45975.443339583333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27"/>
      <c r="B12" s="128" t="str">
        <f>IFERROR(VLOOKUP(D12,DB!A:K,11,0),"")</f>
        <v/>
      </c>
      <c r="C12" s="128"/>
      <c r="D12" s="128"/>
      <c r="E12" s="129"/>
      <c r="F12" s="130"/>
      <c r="G12" s="131">
        <f ca="1">IFERROR(NOW()-F12,"-")</f>
        <v>45975.443339583333</v>
      </c>
      <c r="H12" s="130"/>
      <c r="I12" s="128" t="str">
        <f>IFERROR(VLOOKUP(D12,DB!A:F,6,0),"")</f>
        <v/>
      </c>
      <c r="J12" s="128" t="str">
        <f>IFERROR(VLOOKUP(D12,DB!A:G,7,0),"")</f>
        <v/>
      </c>
      <c r="K12" s="132"/>
      <c r="L12" s="128" t="str">
        <f>IFERROR(VLOOKUP(D12,DB!A:I,9,0),"")</f>
        <v/>
      </c>
      <c r="M12" s="128"/>
      <c r="N12" s="128"/>
      <c r="O12" s="128"/>
      <c r="P12" s="128"/>
      <c r="Q12" s="128"/>
      <c r="R12" s="128"/>
      <c r="S12" s="128"/>
      <c r="T12" s="128"/>
      <c r="U12" s="128"/>
      <c r="V12" s="128"/>
      <c r="W12" s="128"/>
      <c r="X12" s="128"/>
      <c r="Y12" s="128"/>
      <c r="Z12" s="128"/>
      <c r="AA12" s="128"/>
      <c r="AB12" s="128"/>
      <c r="AC12" s="128"/>
      <c r="AD12" s="128"/>
      <c r="AE12" s="128"/>
      <c r="AF12" s="128"/>
      <c r="AG12" s="128"/>
      <c r="AH12" s="128"/>
      <c r="AI12" s="128"/>
      <c r="AJ12" s="128"/>
      <c r="AK12" s="128"/>
      <c r="AL12" s="128"/>
      <c r="AM12" s="128"/>
      <c r="AN12" s="128"/>
      <c r="AO12" s="128"/>
      <c r="AP12" s="128"/>
      <c r="AQ12" s="128"/>
      <c r="AR12" s="128"/>
      <c r="AS12" s="128"/>
      <c r="AT12" s="128"/>
      <c r="AU12" s="128"/>
      <c r="AV12" s="128"/>
      <c r="AW12" s="128"/>
      <c r="AX12" s="128"/>
      <c r="AY12" s="128"/>
      <c r="AZ12" s="128"/>
      <c r="BA12" s="128"/>
      <c r="BB12" s="128"/>
      <c r="BC12" s="128"/>
      <c r="BD12" s="128"/>
      <c r="BE12" s="128"/>
      <c r="BF12" s="128"/>
      <c r="BG12" s="128"/>
      <c r="BH12" s="128"/>
      <c r="BI12" s="128"/>
      <c r="BJ12" s="128"/>
      <c r="BK12" s="128"/>
      <c r="BL12" s="128"/>
      <c r="BM12" s="128"/>
      <c r="BN12" s="128"/>
      <c r="BO12" s="128"/>
      <c r="BP12" s="128"/>
      <c r="BQ12" s="128"/>
      <c r="BR12" s="128"/>
      <c r="BS12" s="128"/>
      <c r="BT12" s="128"/>
      <c r="BU12" s="128"/>
      <c r="BV12" s="128"/>
      <c r="BW12" s="128"/>
      <c r="BX12" s="128"/>
      <c r="BY12" s="128"/>
      <c r="BZ12" s="128"/>
      <c r="CA12" s="128"/>
      <c r="CB12" s="128"/>
      <c r="CC12" s="128"/>
      <c r="CD12" s="128"/>
      <c r="CE12" s="128"/>
      <c r="CF12" s="128"/>
      <c r="CG12" s="128"/>
      <c r="CH12" s="128"/>
      <c r="CI12" s="128"/>
      <c r="CJ12" s="133"/>
    </row>
    <row r="13" spans="1:88" ht="31.5" customHeight="1">
      <c r="A13" s="102"/>
      <c r="B13" s="18" t="str">
        <f>IFERROR(VLOOKUP(D13,DB!A:K,11,0),"")</f>
        <v/>
      </c>
      <c r="C13" s="18"/>
      <c r="D13" s="18"/>
      <c r="E13" s="103"/>
      <c r="F13" s="104"/>
      <c r="G13" s="105">
        <f ca="1">IFERROR(NOW()-F13,"-")</f>
        <v>45975.443339583333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45975.443339583333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45975.443339583333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45975.443339583333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45975.443339583333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45975.443339583333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45975.443339583333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45975.443339583333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45975.443339583333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45975.443339583333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45975.443339583333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45975.443339583333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45975.443339583333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45975.443339583333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45975.443339583333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45975.443339583333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45975.443339583333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45975.443339583333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45975.443339583333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45975.443339583333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45975.443339583333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45975.443339583333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45975.443339583333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45975.443339583333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45975.443339583333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45975.443339583333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45975.443339583333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45975.443339583333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45975.443339583333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45975.443339583333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45975.443339583333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45975.443339583333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45975.443339583333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45975.443339583333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45975.443339583333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45975.443339583333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27"/>
      <c r="B49" s="128" t="str">
        <f>IFERROR(VLOOKUP(D49,DB!A:K,11,0),"")</f>
        <v/>
      </c>
      <c r="C49" s="128"/>
      <c r="D49" s="128"/>
      <c r="E49" s="129"/>
      <c r="F49" s="130"/>
      <c r="G49" s="131">
        <f ca="1">IFERROR(NOW()-F49,"-")</f>
        <v>45975.443339583333</v>
      </c>
      <c r="H49" s="130"/>
      <c r="I49" s="128" t="str">
        <f>IFERROR(VLOOKUP(D49,DB!A:F,6,0),"")</f>
        <v/>
      </c>
      <c r="J49" s="128" t="str">
        <f>IFERROR(VLOOKUP(D49,DB!A:G,7,0),"")</f>
        <v/>
      </c>
      <c r="K49" s="132"/>
      <c r="L49" s="128" t="str">
        <f>IFERROR(VLOOKUP(D49,DB!A:I,9,0),"")</f>
        <v/>
      </c>
      <c r="M49" s="128"/>
      <c r="N49" s="128"/>
      <c r="O49" s="128"/>
      <c r="P49" s="128"/>
      <c r="Q49" s="128"/>
      <c r="R49" s="128"/>
      <c r="S49" s="128"/>
      <c r="T49" s="128"/>
      <c r="U49" s="128"/>
      <c r="V49" s="128"/>
      <c r="W49" s="128"/>
      <c r="X49" s="128"/>
      <c r="Y49" s="128"/>
      <c r="Z49" s="128"/>
      <c r="AA49" s="128"/>
      <c r="AB49" s="128"/>
      <c r="AC49" s="128"/>
      <c r="AD49" s="128"/>
      <c r="AE49" s="128"/>
      <c r="AF49" s="128"/>
      <c r="AG49" s="128"/>
      <c r="AH49" s="128"/>
      <c r="AI49" s="128"/>
      <c r="AJ49" s="128"/>
      <c r="AK49" s="128"/>
      <c r="AL49" s="128"/>
      <c r="AM49" s="128"/>
      <c r="AN49" s="128"/>
      <c r="AO49" s="128"/>
      <c r="AP49" s="128"/>
      <c r="AQ49" s="128"/>
      <c r="AR49" s="128"/>
      <c r="AS49" s="128"/>
      <c r="AT49" s="128"/>
      <c r="AU49" s="128"/>
      <c r="AV49" s="128"/>
      <c r="AW49" s="128"/>
      <c r="AX49" s="128"/>
      <c r="AY49" s="128"/>
      <c r="AZ49" s="128"/>
      <c r="BA49" s="128"/>
      <c r="BB49" s="128"/>
      <c r="BC49" s="128"/>
      <c r="BD49" s="128"/>
      <c r="BE49" s="128"/>
      <c r="BF49" s="128"/>
      <c r="BG49" s="128"/>
      <c r="BH49" s="128"/>
      <c r="BI49" s="128"/>
      <c r="BJ49" s="128"/>
      <c r="BK49" s="128"/>
      <c r="BL49" s="128"/>
      <c r="BM49" s="128"/>
      <c r="BN49" s="128"/>
      <c r="BO49" s="128"/>
      <c r="BP49" s="128"/>
      <c r="BQ49" s="128"/>
      <c r="BR49" s="128"/>
      <c r="BS49" s="128"/>
      <c r="BT49" s="128"/>
      <c r="BU49" s="128"/>
      <c r="BV49" s="128"/>
      <c r="BW49" s="128"/>
      <c r="BX49" s="128"/>
      <c r="BY49" s="128"/>
      <c r="BZ49" s="128"/>
      <c r="CA49" s="128"/>
      <c r="CB49" s="128"/>
      <c r="CC49" s="128"/>
      <c r="CD49" s="128"/>
      <c r="CE49" s="128"/>
      <c r="CF49" s="128"/>
      <c r="CG49" s="128"/>
      <c r="CH49" s="128"/>
      <c r="CI49" s="128"/>
      <c r="CJ49" s="13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9"/>
  <sheetViews>
    <sheetView workbookViewId="0">
      <selection activeCell="D2" sqref="D2:D6"/>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1</v>
      </c>
      <c r="D2" s="18" t="s">
        <v>19361</v>
      </c>
      <c r="E2" s="18" t="s">
        <v>39021</v>
      </c>
      <c r="F2" s="20">
        <v>45975.37394675926</v>
      </c>
      <c r="G2" s="21">
        <f t="shared" ref="G2:G64" ca="1" si="0">IFERROR(NOW()-F2,"-")</f>
        <v>6.9392824072565418E-2</v>
      </c>
      <c r="H2" s="22" t="s">
        <v>39108</v>
      </c>
      <c r="I2" s="19" t="str">
        <f>IFERROR(VLOOKUP(D2,DB!A:F,6,0),"")</f>
        <v>SCECO</v>
      </c>
      <c r="J2" s="18" t="str">
        <f>IFERROR(VLOOKUP(D2,DB!A:G,7,0),"")</f>
        <v>Dead</v>
      </c>
      <c r="K2" s="45" t="s">
        <v>39109</v>
      </c>
      <c r="L2" s="23" t="str">
        <f>IFERROR(VLOOKUP(D2,DB!A:I,9,0),"")</f>
        <v>Latis</v>
      </c>
    </row>
    <row r="3" spans="1:13" ht="15" customHeight="1">
      <c r="A3" s="19" t="s">
        <v>39110</v>
      </c>
      <c r="B3" s="61" t="str">
        <f>IFERROR(VLOOKUP(D3,DB!A:K,11,0),"")</f>
        <v>R3</v>
      </c>
      <c r="C3" s="18">
        <v>1</v>
      </c>
      <c r="D3" s="18" t="s">
        <v>20284</v>
      </c>
      <c r="E3" s="18" t="s">
        <v>39021</v>
      </c>
      <c r="F3" s="22">
        <v>45975.389050925929</v>
      </c>
      <c r="G3" s="21">
        <f t="shared" ca="1" si="0"/>
        <v>5.4288657403958496E-2</v>
      </c>
      <c r="H3" s="22">
        <v>45975.383958333332</v>
      </c>
      <c r="I3" s="19" t="str">
        <f>IFERROR(VLOOKUP(D3,DB!A:F,6,0),"")</f>
        <v>Generator-SG</v>
      </c>
      <c r="J3" s="18" t="str">
        <f>IFERROR(VLOOKUP(D3,DB!A:G,7,0),"")</f>
        <v>Vandalized</v>
      </c>
      <c r="K3" s="45" t="s">
        <v>39111</v>
      </c>
      <c r="L3" s="23" t="str">
        <f>IFERROR(VLOOKUP(D3,DB!A:I,9,0),"")</f>
        <v>Latis</v>
      </c>
    </row>
    <row r="4" spans="1:13" ht="15" customHeight="1">
      <c r="A4" s="19"/>
      <c r="B4" s="61" t="str">
        <f>IFERROR(VLOOKUP(D4,DB!A:K,11,0),"")</f>
        <v/>
      </c>
      <c r="C4" s="18"/>
      <c r="D4" s="61"/>
      <c r="E4" s="18"/>
      <c r="F4" s="20"/>
      <c r="G4" s="21">
        <f t="shared" ca="1" si="0"/>
        <v>45975.443339583333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45975.443339583333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45975.443339583333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45975.443339583333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45975.443339583333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45975.443339583333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45975.443339583333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45975.443339583333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45975.443339583333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45975.443339583333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45975.443339583333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45975.443339583333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45975.443339583333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45975.443339583333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45975.443339583333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45975.443339583333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45975.443339583333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45975.443339583333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45975.443339583333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45975.443339583333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45975.443339583333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45975.443339583333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45975.443339583333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45975.443339583333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45975.443339583333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45975.443339583333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45975.443339583333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45975.443339583333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45975.443339583333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45975.443339583333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45975.443339583333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45975.443339583333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45975.443339583333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45975.443339583333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45975.443339583333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45975.443339583333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45975.443339583333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45975.443339583333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45975.443339583333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45975.443339583333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45975.443339583333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45975.443339583333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45975.443339583333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45975.443339583333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45975.443339583333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45975.443339583333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45975.443339583333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45975.443339583333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45975.443339583333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45975.443339583333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45975.443339583333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45975.443339583333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45975.443339583333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45975.443339583333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45975.443339583333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45975.443339583333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45975.443339583333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45975.443339583333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45975.443339583333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45975.443339583333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45975.443339583333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ref="G65:G128" ca="1" si="1">IFERROR(NOW()-F65,"-")</f>
        <v>45975.443339583333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45975.443339583333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45975.443339583333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45975.443339583333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45975.443339583333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45975.443339583333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45975.443339583333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45975.443339583333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45975.443339583333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45975.443339583333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45975.443339583333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45975.443339583333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45975.443339583333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45975.443339583333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45975.443339583333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45975.443339583333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45975.443339583333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45975.443339583333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45975.443339583333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45975.443339583333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45975.443339583333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45975.443339583333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45975.443339583333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45975.443339583333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45975.443339583333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45975.443339583333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45975.443339583333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45975.443339583333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45975.443339583333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45975.443339583333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45975.443339583333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45975.443339583333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45975.443339583333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45975.443339583333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45975.443339583333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45975.443339583333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45975.443339583333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45975.443339583333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45975.443339583333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45975.443339583333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45975.443339583333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45975.443339583333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45975.443339583333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45975.443339583333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45975.443339583333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45975.443339583333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45975.443339583333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45975.443339583333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45975.443339583333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45975.443339583333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45975.443339583333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45975.443339583333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45975.443339583333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45975.443339583333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45975.443339583333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45975.443339583333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45975.443339583333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45975.443339583333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45975.443339583333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45975.443339583333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45975.443339583333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45975.443339583333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45975.443339583333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45975.443339583333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ref="G129:G192" ca="1" si="2">IFERROR(NOW()-F129,"-")</f>
        <v>45975.443339583333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45975.443339583333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45975.443339583333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45975.443339583333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45975.443339583333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45975.443339583333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45975.443339583333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45975.443339583333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45975.443339583333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45975.443339583333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45975.443339583333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45975.443339583333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45975.443339583333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45975.443339583333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45975.443339583333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45975.443339583333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45975.443339583333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45975.443339583333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45975.443339583333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45975.443339583333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45975.443339583333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45975.443339583333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45975.443339583333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45975.443339583333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45975.443339583333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45975.443339583333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45975.443339583333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45975.443339583333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45975.443339583333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45975.443339583333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45975.443339583333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45975.443339583333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45975.443339583333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45975.443339583333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45975.443339583333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45975.443339583333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45975.443339583333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45975.443339583333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45975.443339583333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45975.443339583333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45975.443339583333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45975.443339583333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45975.443339583333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45975.443339583333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45975.443339583333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45975.443339583333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45975.443339583333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45975.443339583333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45975.443339583333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45975.443339583333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45975.443339583333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45975.443339583333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45975.443339583333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45975.443339583333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45975.443339583333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45975.443339583333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45975.443339583333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45975.443339583333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45975.443339583333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45975.443339583333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45975.443339583333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45975.443339583333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45975.443339583333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45975.443339583333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ref="G193:G256" ca="1" si="3">IFERROR(NOW()-F193,"-")</f>
        <v>45975.443339583333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45975.443339583333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45975.443339583333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45975.443339583333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45975.443339583333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45975.443339583333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45975.443339583333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45975.443339583333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45975.443339583333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45975.443339583333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45975.443339583333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45975.443339583333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45975.443339583333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45975.443339583333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45975.443339583333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45975.443339583333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45975.443339583333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45975.443339583333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45975.443339583333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45975.443339583333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45975.443339583333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45975.443339583333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45975.443339583333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45975.443339583333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45975.443339583333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45975.443339583333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45975.443339583333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45975.443339583333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45975.443339583333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45975.443339583333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45975.443339583333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45975.443339583333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45975.443339583333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45975.443339583333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45975.443339583333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45975.443339583333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45975.443339583333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45975.443339583333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45975.443339583333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45975.443339583333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45975.443339583333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45975.443339583333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45975.443339583333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45975.443339583333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45975.443339583333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45975.443339583333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45975.443339583333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45975.443339583333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45975.443339583333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45975.443339583333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45975.443339583333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45975.443339583333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45975.443339583333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45975.443339583333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45975.443339583333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45975.443339583333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45975.443339583333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45975.443339583333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45975.443339583333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45975.443339583333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45975.443339583333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45975.443339583333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45975.443339583333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45975.443339583333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ref="G257:G320" ca="1" si="4">IFERROR(NOW()-F257,"-")</f>
        <v>45975.443339583333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45975.443339583333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45975.443339583333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45975.443339583333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45975.443339583333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45975.443339583333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45975.443339583333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45975.443339583333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45975.443339583333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45975.443339583333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45975.443339583333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45975.443339583333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45975.443339583333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45975.443339583333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45975.443339583333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45975.443339583333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45975.443339583333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45975.443339583333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45975.443339583333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45975.443339583333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45975.443339583333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45975.443339583333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45975.443339583333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45975.443339583333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45975.443339583333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45975.443339583333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45975.443339583333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45975.443339583333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45975.443339583333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45975.443339583333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45975.443339583333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45975.443339583333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45975.443339583333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45975.443339583333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45975.443339583333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45975.443339583333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45975.443339583333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45975.443339583333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45975.443339583333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45975.443339583333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45975.443339583333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45975.443339583333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45975.443339583333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45975.443339583333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45975.443339583333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45975.443339583333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45975.443339583333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45975.443339583333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45975.443339583333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45975.443339583333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45975.443339583333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45975.443339583333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45975.443339583333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45975.443339583333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45975.443339583333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45975.443339583333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45975.443339583333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45975.443339583333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45975.443339583333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45975.443339583333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45975.443339583333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45975.443339583333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45975.443339583333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45975.443339583333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ref="G321:G384" ca="1" si="5">IFERROR(NOW()-F321,"-")</f>
        <v>45975.443339583333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45975.443339583333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45975.443339583333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45975.443339583333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45975.443339583333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45975.443339583333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45975.443339583333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45975.443339583333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45975.443339583333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45975.443339583333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45975.443339583333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45975.443339583333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45975.443339583333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45975.443339583333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45975.443339583333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45975.443339583333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45975.443339583333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45975.443339583333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45975.443339583333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45975.443339583333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45975.443339583333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45975.443339583333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45975.443339583333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45975.443339583333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45975.443339583333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45975.443339583333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45975.443339583333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45975.443339583333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45975.443339583333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45975.443339583333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45975.443339583333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45975.443339583333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45975.443339583333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45975.443339583333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45975.443339583333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45975.443339583333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45975.443339583333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45975.443339583333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45975.443339583333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45975.443339583333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45975.443339583333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45975.443339583333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45975.443339583333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45975.443339583333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45975.443339583333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45975.443339583333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45975.443339583333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45975.443339583333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45975.443339583333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45975.443339583333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45975.443339583333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45975.443339583333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45975.443339583333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45975.443339583333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45975.443339583333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45975.443339583333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45975.443339583333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45975.443339583333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45975.443339583333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45975.443339583333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45975.443339583333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45975.443339583333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45975.443339583333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45975.443339583333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ref="G385:G448" ca="1" si="6">IFERROR(NOW()-F385,"-")</f>
        <v>45975.443339583333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45975.443339583333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45975.443339583333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45975.443339583333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45975.443339583333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45975.443339583333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45975.443339583333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45975.443339583333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45975.443339583333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45975.443339583333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45975.443339583333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45975.443339583333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45975.443339583333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45975.443339583333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45975.443339583333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45975.443339583333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45975.443339583333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45975.443339583333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45975.443339583333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45975.443339583333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45975.443339583333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45975.443339583333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45975.443339583333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45975.443339583333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45975.443339583333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45975.443339583333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45975.443339583333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45975.443339583333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45975.443339583333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45975.443339583333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45975.443339583333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45975.443339583333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45975.443339583333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45975.443339583333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45975.443339583333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45975.443339583333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45975.443339583333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45975.443339583333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45975.443339583333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45975.443339583333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45975.443339583333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45975.443339583333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45975.443339583333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45975.443339583333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45975.443339583333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45975.443339583333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45975.443339583333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45975.443339583333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45975.443339583333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45975.443339583333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45975.443339583333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45975.443339583333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45975.443339583333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45975.443339583333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45975.443339583333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45975.443339583333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45975.443339583333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45975.443339583333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45975.443339583333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45975.443339583333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45975.443339583333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45975.443339583333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45975.443339583333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45975.443339583333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ref="G449:G512" ca="1" si="7">IFERROR(NOW()-F449,"-")</f>
        <v>45975.443339583333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45975.443339583333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45975.443339583333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45975.443339583333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45975.443339583333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45975.443339583333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45975.443339583333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45975.443339583333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45975.443339583333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45975.443339583333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45975.443339583333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45975.443339583333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45975.443339583333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45975.443339583333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45975.443339583333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45975.443339583333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45975.443339583333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45975.443339583333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45975.443339583333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45975.443339583333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45975.443339583333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45975.443339583333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45975.443339583333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45975.443339583333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45975.443339583333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45975.443339583333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45975.443339583333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45975.443339583333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45975.443339583333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45975.443339583333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45975.443339583333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45975.443339583333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45975.443339583333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45975.443339583333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45975.443339583333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45975.443339583333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45975.443339583333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45975.443339583333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45975.443339583333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45975.443339583333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45975.443339583333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45975.443339583333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45975.443339583333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45975.443339583333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45975.443339583333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45975.443339583333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45975.443339583333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45975.443339583333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45975.443339583333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45975.443339583333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45975.443339583333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45975.443339583333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45975.443339583333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45975.443339583333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45975.443339583333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45975.443339583333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45975.443339583333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45975.443339583333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45975.443339583333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45975.443339583333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45975.443339583333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45975.443339583333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45975.443339583333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45975.443339583333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ref="G513:G576" ca="1" si="8">IFERROR(NOW()-F513,"-")</f>
        <v>45975.443339583333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45975.443339583333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45975.443339583333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45975.443339583333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45975.443339583333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45975.443339583333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45975.443339583333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45975.443339583333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45975.443339583333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45975.443339583333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45975.443339583333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45975.443339583333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45975.443339583333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45975.443339583333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45975.443339583333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45975.443339583333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45975.443339583333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45975.443339583333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45975.443339583333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45975.443339583333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45975.443339583333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45975.443339583333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45975.443339583333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45975.443339583333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45975.443339583333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45975.443339583333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45975.443339583333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45975.443339583333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45975.443339583333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45975.443339583333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45975.443339583333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45975.443339583333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45975.443339583333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45975.443339583333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45975.443339583333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45975.443339583333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45975.443339583333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45975.443339583333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45975.443339583333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45975.443339583333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45975.443339583333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45975.443339583333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45975.443339583333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45975.443339583333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45975.443339583333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45975.443339583333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45975.443339583333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45975.443339583333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45975.443339583333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45975.443339583333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45975.443339583333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45975.443339583333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45975.443339583333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45975.443339583333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45975.443339583333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45975.443339583333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45975.443339583333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45975.443339583333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45975.443339583333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45975.443339583333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45975.443339583333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45975.443339583333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45975.443339583333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45975.443339583333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ref="G577:G640" ca="1" si="9">IFERROR(NOW()-F577,"-")</f>
        <v>45975.443339583333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45975.443339583333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45975.443339583333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45975.443339583333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45975.443339583333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45975.443339583333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45975.443339583333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45975.443339583333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45975.443339583333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45975.443339583333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45975.443339583333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45975.443339583333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45975.443339583333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45975.443339583333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45975.443339583333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45975.443339583333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45975.443339583333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45975.443339583333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45975.443339583333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45975.443339583333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45975.443339583333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45975.443339583333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45975.443339583333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45975.443339583333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45975.443339583333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45975.443339583333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45975.443339583333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45975.443339583333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45975.443339583333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45975.443339583333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45975.443339583333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45975.443339583333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45975.443339583333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45975.443339583333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45975.443339583333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45975.443339583333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45975.443339583333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45975.443339583333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45975.443339583333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45975.443339583333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45975.443339583333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45975.443339583333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45975.443339583333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45975.443339583333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45975.443339583333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45975.443339583333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45975.443339583333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45975.443339583333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45975.443339583333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45975.443339583333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45975.443339583333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45975.443339583333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45975.443339583333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45975.443339583333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45975.443339583333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45975.443339583333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45975.443339583333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45975.443339583333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45975.443339583333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45975.443339583333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45975.443339583333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45975.443339583333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45975.443339583333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45975.443339583333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ref="G641:G704" ca="1" si="10">IFERROR(NOW()-F641,"-")</f>
        <v>45975.443339583333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45975.443339583333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45975.443339583333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45975.443339583333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45975.443339583333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45975.443339583333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45975.443339583333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45975.443339583333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45975.443339583333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45975.443339583333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45975.443339583333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45975.443339583333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45975.443339583333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45975.443339583333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45975.443339583333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45975.443339583333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45975.443339583333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45975.443339583333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45975.443339583333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45975.443339583333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45975.443339583333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45975.443339583333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45975.443339583333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45975.443339583333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45975.443339583333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45975.443339583333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45975.443339583333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45975.443339583333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45975.443339583333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45975.443339583333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45975.443339583333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45975.443339583333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45975.443339583333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45975.443339583333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45975.443339583333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45975.443339583333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45975.443339583333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45975.443339583333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45975.443339583333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45975.443339583333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45975.443339583333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45975.443339583333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45975.443339583333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45975.443339583333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45975.443339583333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45975.443339583333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45975.443339583333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45975.443339583333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45975.443339583333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45975.443339583333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45975.443339583333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45975.443339583333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45975.443339583333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45975.443339583333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45975.443339583333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45975.443339583333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45975.443339583333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45975.443339583333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45975.443339583333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45975.443339583333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45975.443339583333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45975.443339583333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45975.443339583333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45975.443339583333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ref="G705:G768" ca="1" si="11">IFERROR(NOW()-F705,"-")</f>
        <v>45975.443339583333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45975.443339583333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45975.443339583333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45975.443339583333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45975.443339583333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45975.443339583333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45975.443339583333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45975.443339583333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45975.443339583333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45975.443339583333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45975.443339583333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45975.443339583333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45975.443339583333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45975.443339583333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45975.443339583333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45975.443339583333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45975.443339583333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45975.443339583333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45975.443339583333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45975.443339583333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45975.443339583333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45975.443339583333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45975.443339583333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45975.443339583333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45975.443339583333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45975.443339583333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45975.443339583333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45975.443339583333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45975.443339583333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45975.443339583333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45975.443339583333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45975.443339583333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45975.443339583333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45975.443339583333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45975.443339583333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45975.443339583333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45975.443339583333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45975.443339583333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45975.443339583333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45975.443339583333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45975.443339583333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45975.443339583333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45975.443339583333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45975.443339583333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45975.443339583333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45975.443339583333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45975.443339583333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45975.443339583333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45975.443339583333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45975.443339583333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45975.443339583333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45975.443339583333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45975.443339583333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45975.443339583333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45975.443339583333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45975.443339583333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45975.443339583333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45975.443339583333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45975.443339583333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45975.443339583333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45975.443339583333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45975.443339583333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45975.443339583333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45975.443339583333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ref="G769:G832" ca="1" si="12">IFERROR(NOW()-F769,"-")</f>
        <v>45975.443339583333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45975.443339583333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45975.443339583333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45975.443339583333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45975.443339583333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45975.443339583333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45975.443339583333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45975.443339583333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45975.443339583333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45975.443339583333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45975.443339583333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45975.443339583333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45975.443339583333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45975.443339583333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45975.443339583333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45975.443339583333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45975.443339583333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45975.443339583333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45975.443339583333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45975.443339583333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45975.443339583333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45975.443339583333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45975.443339583333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45975.443339583333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45975.443339583333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45975.443339583333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45975.443339583333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45975.443339583333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45975.443339583333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45975.443339583333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45975.443339583333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45975.443339583333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45975.443339583333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45975.443339583333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45975.443339583333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45975.443339583333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45975.443339583333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45975.443339583333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45975.443339583333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45975.443339583333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45975.443339583333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45975.443339583333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45975.443339583333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45975.443339583333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45975.443339583333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45975.443339583333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45975.443339583333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45975.443339583333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45975.443339583333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45975.443339583333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45975.443339583333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45975.443339583333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45975.443339583333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45975.443339583333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45975.443339583333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45975.443339583333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45975.443339583333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45975.443339583333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45975.443339583333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45975.443339583333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45975.443339583333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45975.443339583333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45975.443339583333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45975.443339583333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ref="G833:G896" ca="1" si="13">IFERROR(NOW()-F833,"-")</f>
        <v>45975.443339583333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45975.443339583333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45975.443339583333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45975.443339583333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45975.443339583333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45975.443339583333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45975.443339583333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45975.443339583333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45975.443339583333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45975.443339583333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45975.443339583333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45975.443339583333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45975.443339583333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45975.443339583333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45975.443339583333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45975.443339583333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45975.443339583333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45975.443339583333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45975.443339583333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45975.443339583333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45975.443339583333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45975.443339583333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45975.443339583333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45975.443339583333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45975.443339583333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45975.443339583333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45975.443339583333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45975.443339583333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45975.443339583333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45975.443339583333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45975.443339583333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45975.443339583333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45975.443339583333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45975.443339583333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45975.443339583333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45975.443339583333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45975.443339583333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45975.443339583333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45975.443339583333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45975.443339583333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45975.443339583333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45975.443339583333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45975.443339583333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45975.443339583333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45975.443339583333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45975.443339583333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45975.443339583333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45975.443339583333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45975.443339583333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45975.443339583333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45975.443339583333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45975.443339583333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45975.443339583333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45975.443339583333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45975.443339583333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45975.443339583333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45975.443339583333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45975.443339583333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45975.443339583333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45975.443339583333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45975.443339583333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45975.443339583333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45975.443339583333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45975.443339583333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ref="G897:G960" ca="1" si="14">IFERROR(NOW()-F897,"-")</f>
        <v>45975.443339583333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45975.443339583333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45975.443339583333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45975.443339583333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45975.443339583333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45975.443339583333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45975.443339583333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45975.443339583333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45975.443339583333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45975.443339583333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45975.443339583333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45975.443339583333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45975.443339583333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45975.443339583333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45975.443339583333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45975.443339583333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45975.443339583333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45975.443339583333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45975.443339583333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45975.443339583333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45975.443339583333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45975.443339583333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45975.443339583333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45975.443339583333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45975.443339583333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45975.443339583333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45975.443339583333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45975.443339583333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45975.443339583333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45975.443339583333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45975.443339583333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45975.443339583333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45975.443339583333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45975.443339583333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45975.443339583333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45975.443339583333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45975.443339583333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45975.443339583333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45975.443339583333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45975.443339583333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45975.443339583333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45975.443339583333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45975.443339583333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45975.443339583333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45975.443339583333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45975.443339583333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45975.443339583333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45975.443339583333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45975.443339583333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45975.443339583333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45975.443339583333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45975.443339583333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45975.443339583333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45975.443339583333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45975.443339583333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45975.443339583333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45975.443339583333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45975.443339583333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45975.443339583333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45975.443339583333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45975.443339583333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45975.443339583333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45975.443339583333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45975.443339583333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ref="G961:G1024" ca="1" si="15">IFERROR(NOW()-F961,"-")</f>
        <v>45975.443339583333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45975.443339583333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45975.443339583333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45975.443339583333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45975.443339583333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45975.443339583333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45975.443339583333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45975.443339583333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45975.443339583333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45975.443339583333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45975.443339583333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45975.443339583333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45975.443339583333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45975.443339583333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45975.443339583333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45975.443339583333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45975.443339583333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45975.443339583333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45975.443339583333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45975.443339583333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45975.443339583333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45975.443339583333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45975.443339583333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45975.443339583333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45975.443339583333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45975.443339583333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45975.443339583333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45975.443339583333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45975.443339583333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45975.443339583333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45975.443339583333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45975.443339583333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45975.443339583333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45975.443339583333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45975.443339583333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45975.443339583333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45975.443339583333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45975.443339583333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45975.443339583333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45975.443339583333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45975.443339583333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45975.443339583333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45975.443339583333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45975.443339583333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45975.443339583333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45975.443339583333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45975.443339583333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45975.443339583333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45975.443339583333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45975.443339583333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45975.443339583333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45975.443339583333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45975.443339583333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45975.443339583333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45975.443339583333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45975.443339583333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45975.443339583333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45975.443339583333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45975.443339583333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45975.443339583333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45975.443339583333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45975.443339583333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45975.443339583333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45975.443339583333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ref="G1025:G1039" ca="1" si="16">IFERROR(NOW()-F1025,"-")</f>
        <v>45975.443339583333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45975.443339583333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45975.443339583333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45975.443339583333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45975.443339583333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45975.443339583333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45975.443339583333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45975.443339583333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45975.443339583333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45975.443339583333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45975.443339583333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45975.443339583333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45975.443339583333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45975.443339583333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45975.443339583333</v>
      </c>
      <c r="H1039" s="22"/>
      <c r="I1039" s="19" t="str">
        <f>IFERROR(VLOOKUP(D1039,DB!A:F,6,0),"")</f>
        <v/>
      </c>
      <c r="J1039" s="18" t="str">
        <f>IFERROR(VLOOKUP(D1039,DB!A:G,7,0),"")</f>
        <v/>
      </c>
      <c r="K1039" s="45"/>
      <c r="L1039" s="23" t="str">
        <f>IFERROR(VLOOKUP(D1039,DB!A:I,9,0),"")</f>
        <v/>
      </c>
    </row>
  </sheetData>
  <dataValidations count="2">
    <dataValidation allowBlank="1" showInputMessage="1" showErrorMessage="1" sqref="E1" xr:uid="{5914219A-CB83-432D-936A-CC0CB6F3982A}"/>
    <dataValidation type="list" allowBlank="1" showInputMessage="1" showErrorMessage="1" sqref="E2:E10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B11" sqref="B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271.96262199073681</v>
      </c>
      <c r="H2" s="96">
        <v>45703.474768518521</v>
      </c>
      <c r="I2" s="96" t="str">
        <f>IFERROR(VLOOKUP(D2,DB!A:F,6,0),"")</f>
        <v>SCECO</v>
      </c>
      <c r="J2" s="96" t="str">
        <f>IFERROR(VLOOKUP(D2,DB!A:G,7,0),"")</f>
        <v>Dead</v>
      </c>
      <c r="K2" s="98" t="s">
        <v>39113</v>
      </c>
      <c r="L2" s="92" t="str">
        <f>IFERROR(VLOOKUP(D2,DB!A:I,9,0),"")</f>
        <v>Latis</v>
      </c>
    </row>
    <row r="3" spans="1:16" ht="15" customHeight="1">
      <c r="A3" s="135"/>
      <c r="B3" s="135" t="str">
        <f>IFERROR(VLOOKUP(D3,DB!A:K,11,0),"")</f>
        <v/>
      </c>
      <c r="C3" s="94"/>
      <c r="D3" s="92"/>
      <c r="E3" s="95"/>
      <c r="F3" s="96"/>
      <c r="G3" s="97">
        <f ca="1">IFERROR(NOW()-F3,"")</f>
        <v>45975.443339583333</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45975.443339583333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45975.443339583333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45975.443339583333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45975.443339583333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45975.443339583333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45975.443339583333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45975.443339583333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45975.443339583333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45975.443339583333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45975.443339583333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45975.443339583333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45975.443339583333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45975.443339583333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45975.443339583333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45975.443339583333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45975.443339583333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45975.443339583333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45975.443339583333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45975.443339583333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45975.443339583333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45975.443339583333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45975.443339583333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45975.443339583333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45975.443339583333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45975.443339583333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45975.443339583333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45975.443339583333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45975.443339583333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45975.443339583333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45975.443339583333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45975.443339583333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45975.443339583333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45975.443339583333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45975.443339583333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45975.443339583333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45975.443339583333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45975.443339583333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45975.443339583333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45975.443339583333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45975.443339583333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45975.443339583333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45975.443339583333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45975.443339583333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45975.443339583333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45975.443339583333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45975.443339583333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45975.443339583333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45975.443339583333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45975.443339583333</v>
      </c>
      <c r="H52" s="96"/>
      <c r="I52" s="135" t="str">
        <f>IFERROR(VLOOKUP(D52,DB!A:F,6,0),"")</f>
        <v/>
      </c>
      <c r="J52" s="135" t="str">
        <f>IFERROR(VLOOKUP(D52,DB!A:G,7,0),"")</f>
        <v/>
      </c>
      <c r="K52" s="98"/>
      <c r="L52" s="92"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4"/>
  <sheetViews>
    <sheetView workbookViewId="0">
      <selection activeCell="D11" sqref="D11"/>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39114</v>
      </c>
      <c r="B2" s="37" t="str">
        <f>IFERROR(VLOOKUP(D2,DB!A:K,11,0),"")</f>
        <v>R5</v>
      </c>
      <c r="C2" s="37">
        <v>3</v>
      </c>
      <c r="D2" s="107" t="s">
        <v>36011</v>
      </c>
      <c r="E2" s="37" t="s">
        <v>39021</v>
      </c>
      <c r="F2" s="38">
        <v>45891.832060185188</v>
      </c>
      <c r="G2" s="116">
        <f ca="1">IFERROR(NOW()-F2,"")</f>
        <v>83.611279398144688</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16">
        <f t="shared" ref="G3" ca="1" si="0">IFERROR(NOW()-F3,"")</f>
        <v>49.254462268516363</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39100</v>
      </c>
      <c r="F4" s="125">
        <v>45948.661111111112</v>
      </c>
      <c r="G4" s="126">
        <f t="shared" ref="G4" ca="1" si="1">IFERROR(NOW()-F4,"")</f>
        <v>26.782228472220595</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4"/>
      <c r="G6" s="126">
        <f t="shared" ref="G6:G67" ca="1" si="2">IFERROR(NOW()-F6,"")</f>
        <v>45975.443339583333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45975.443339583333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45975.443339583333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45975.443339583333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45975.443339583333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45975.443339583333</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4"/>
      <c r="G12" s="126">
        <f t="shared" ca="1" si="2"/>
        <v>45975.443339583333</v>
      </c>
      <c r="H12" s="125"/>
      <c r="I12" s="124" t="str">
        <f>IFERROR(VLOOKUP(D12,DB!A:F,6,0),"")</f>
        <v/>
      </c>
      <c r="J12" s="124" t="str">
        <f>IFERROR(VLOOKUP(D12,DB!A:G,7,0),"")</f>
        <v/>
      </c>
      <c r="K12" s="124"/>
      <c r="L12" s="124" t="str">
        <f>IFERROR(VLOOKUP(D12,DB!A:I,9,0),"")</f>
        <v/>
      </c>
    </row>
    <row r="13" spans="1:13">
      <c r="A13" s="124"/>
      <c r="B13" s="124" t="str">
        <f>IFERROR(VLOOKUP(D13,DB!A:K,11,0),"")</f>
        <v/>
      </c>
      <c r="C13" s="124"/>
      <c r="D13" s="157"/>
      <c r="E13" s="124"/>
      <c r="F13" s="124"/>
      <c r="G13" s="126">
        <f t="shared" ca="1" si="2"/>
        <v>45975.443339583333</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2"/>
        <v>45975.443339583333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45975.443339583333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45975.443339583333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45975.443339583333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45975.443339583333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45975.443339583333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45975.443339583333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45975.443339583333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45975.443339583333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45975.443339583333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45975.443339583333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45975.443339583333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45975.443339583333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45975.443339583333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45975.443339583333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45975.443339583333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45975.443339583333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45975.443339583333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45975.443339583333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45975.443339583333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45975.443339583333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45975.443339583333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45975.443339583333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45975.443339583333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45975.443339583333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45975.443339583333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45975.443339583333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45975.443339583333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45975.443339583333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45975.443339583333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45975.443339583333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45975.443339583333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45975.443339583333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45975.443339583333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45975.443339583333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45975.443339583333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45975.443339583333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45975.443339583333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45975.443339583333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45975.443339583333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45975.443339583333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45975.443339583333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45975.443339583333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45975.443339583333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45975.443339583333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45975.443339583333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45975.443339583333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45975.443339583333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45975.443339583333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45975.443339583333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45975.443339583333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45975.443339583333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45975.443339583333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45975.443339583333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ref="G68:G131" ca="1" si="3">IFERROR(NOW()-F68,"")</f>
        <v>45975.443339583333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45975.443339583333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45975.443339583333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45975.443339583333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45975.443339583333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45975.443339583333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45975.443339583333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45975.443339583333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45975.443339583333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45975.443339583333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45975.443339583333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45975.443339583333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45975.443339583333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45975.443339583333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45975.443339583333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45975.443339583333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45975.443339583333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45975.443339583333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45975.443339583333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45975.443339583333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45975.443339583333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45975.443339583333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45975.443339583333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45975.443339583333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45975.443339583333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45975.443339583333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45975.443339583333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45975.443339583333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45975.443339583333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45975.443339583333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45975.443339583333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45975.443339583333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45975.443339583333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45975.443339583333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45975.443339583333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45975.443339583333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45975.443339583333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45975.443339583333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45975.443339583333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45975.443339583333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45975.443339583333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45975.443339583333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45975.443339583333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45975.443339583333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45975.443339583333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45975.443339583333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45975.443339583333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45975.443339583333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45975.443339583333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45975.443339583333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45975.443339583333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45975.443339583333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45975.443339583333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45975.443339583333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45975.443339583333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45975.443339583333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45975.443339583333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45975.443339583333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45975.443339583333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45975.443339583333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45975.443339583333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45975.443339583333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45975.443339583333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45975.443339583333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ref="G132:G195" ca="1" si="4">IFERROR(NOW()-F132,"")</f>
        <v>45975.443339583333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45975.443339583333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45975.443339583333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45975.443339583333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45975.443339583333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45975.443339583333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45975.443339583333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45975.443339583333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45975.443339583333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45975.443339583333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45975.443339583333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45975.443339583333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45975.443339583333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45975.443339583333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45975.443339583333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45975.443339583333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45975.443339583333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45975.443339583333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45975.443339583333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45975.443339583333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45975.443339583333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45975.443339583333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45975.443339583333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45975.443339583333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45975.443339583333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45975.443339583333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45975.443339583333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45975.443339583333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45975.443339583333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45975.443339583333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45975.443339583333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45975.443339583333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45975.443339583333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45975.443339583333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45975.443339583333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45975.443339583333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45975.443339583333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45975.443339583333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45975.443339583333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45975.443339583333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45975.443339583333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45975.443339583333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45975.443339583333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45975.443339583333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45975.443339583333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45975.443339583333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45975.443339583333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45975.443339583333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45975.443339583333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45975.443339583333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45975.443339583333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45975.443339583333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45975.443339583333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45975.443339583333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45975.443339583333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45975.443339583333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45975.443339583333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45975.443339583333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45975.443339583333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45975.443339583333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45975.443339583333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45975.443339583333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45975.443339583333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45975.443339583333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ref="G196:G259" ca="1" si="5">IFERROR(NOW()-F196,"")</f>
        <v>45975.443339583333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45975.443339583333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45975.443339583333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45975.443339583333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45975.443339583333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45975.443339583333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45975.443339583333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45975.443339583333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45975.443339583333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45975.443339583333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45975.443339583333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45975.443339583333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45975.443339583333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45975.443339583333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45975.443339583333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45975.443339583333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45975.443339583333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45975.443339583333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45975.443339583333</v>
      </c>
      <c r="H214" s="124"/>
      <c r="I214" s="124" t="str">
        <f>IFERROR(VLOOKUP(D214,DB!A:F,6,0),"")</f>
        <v/>
      </c>
      <c r="J214" s="124" t="str">
        <f>IFERROR(VLOOKUP(D214,DB!A:G,7,0),"")</f>
        <v/>
      </c>
      <c r="K214" s="124"/>
      <c r="L214" s="124" t="str">
        <f>IFERROR(VLOOKUP(D214,DB!A:I,9,0),"")</f>
        <v/>
      </c>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sheetData>
  <dataValidations count="2">
    <dataValidation allowBlank="1" showInputMessage="1" showErrorMessage="1" sqref="E1" xr:uid="{920C6338-E771-4DAE-8C89-92A9093EA4DE}"/>
    <dataValidation type="list" allowBlank="1" showInputMessage="1" showErrorMessage="1" sqref="E2:E2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3"/>
  <sheetViews>
    <sheetView tabSelected="1" workbookViewId="0">
      <selection activeCell="K8" sqref="K8"/>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39122</v>
      </c>
      <c r="B2" s="141" t="str">
        <f>IFERROR(VLOOKUP(D2,DB!A:K,11,0),"")</f>
        <v>R6</v>
      </c>
      <c r="C2" s="142">
        <v>1</v>
      </c>
      <c r="D2" s="141" t="s">
        <v>35357</v>
      </c>
      <c r="E2" s="124" t="s">
        <v>39123</v>
      </c>
      <c r="F2" s="158">
        <v>45975.140439814815</v>
      </c>
      <c r="G2" s="75">
        <f ca="1">IFERROR(NOW()-F2,"-")</f>
        <v>0.3028997685178183</v>
      </c>
      <c r="H2" s="143">
        <v>45975.150659722225</v>
      </c>
      <c r="I2" s="141" t="str">
        <f>IFERROR(VLOOKUP(D2,DB!A:F,6,0),"")</f>
        <v>SCECO</v>
      </c>
      <c r="J2" s="141" t="str">
        <f>IFERROR(VLOOKUP(D2,DB!A:G,7,0),"")</f>
        <v>Dead</v>
      </c>
      <c r="K2" s="144" t="s">
        <v>39124</v>
      </c>
      <c r="L2" s="145" t="str">
        <f>IFERROR(VLOOKUP(D2,DB!A:I,9,0),"")</f>
        <v>Latis</v>
      </c>
    </row>
    <row r="3" spans="1:16382" ht="31.5" customHeight="1">
      <c r="A3" s="140" t="s">
        <v>39125</v>
      </c>
      <c r="B3" s="141" t="str">
        <f>IFERROR(VLOOKUP(D3,DB!A:K,11,0),"")</f>
        <v>R6</v>
      </c>
      <c r="C3" s="142">
        <v>2</v>
      </c>
      <c r="D3" s="141" t="s">
        <v>38989</v>
      </c>
      <c r="E3" s="124" t="s">
        <v>39021</v>
      </c>
      <c r="F3" s="143"/>
      <c r="G3" s="105">
        <f t="shared" ref="G3:G35" ca="1" si="0">IFERROR(NOW()-F3,"-")</f>
        <v>45975.443339583333</v>
      </c>
      <c r="H3" s="143">
        <v>45975.406701388885</v>
      </c>
      <c r="I3" s="141" t="str">
        <f>IFERROR(VLOOKUP(D3,DB!A:F,6,0),"")</f>
        <v>Generator-SG</v>
      </c>
      <c r="J3" s="141" t="str">
        <f>IFERROR(VLOOKUP(D3,DB!A:G,7,0),"")</f>
        <v>Vandalized</v>
      </c>
      <c r="K3" s="144" t="s">
        <v>39126</v>
      </c>
      <c r="L3" s="145" t="str">
        <f>IFERROR(VLOOKUP(D3,DB!A:I,9,0),"")</f>
        <v>Latis</v>
      </c>
    </row>
    <row r="4" spans="1:16382" ht="31.5" customHeight="1">
      <c r="A4" s="140"/>
      <c r="B4" s="141" t="str">
        <f>IFERROR(VLOOKUP(D4,DB!A:K,11,0),"")</f>
        <v/>
      </c>
      <c r="C4" s="142"/>
      <c r="D4" s="141"/>
      <c r="E4" s="124"/>
      <c r="F4" s="143"/>
      <c r="G4" s="105">
        <f t="shared" ca="1" si="0"/>
        <v>45975.443339583333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45975.443339583333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45975.443339583333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45975.443339583333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45975.443339583333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45975.443339583333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45975.443339583333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45975.443339583333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45975.443339583333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45975.443339583333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45975.443339583333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45975.443339583333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45975.443339583333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45975.443339583333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45975.443339583333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45975.443339583333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45975.443339583333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45975.443339583333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45975.443339583333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45975.443339583333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45975.443339583333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45975.443339583333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45975.443339583333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45975.443339583333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45975.443339583333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45975.443339583333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45975.443339583333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45975.443339583333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45975.443339583333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45975.443339583333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45975.443339583333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45975.443339583333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ref="G36:G99" ca="1" si="1">IFERROR(NOW()-F36,"-")</f>
        <v>45975.443339583333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45975.443339583333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45975.443339583333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45975.443339583333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45975.443339583333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45975.443339583333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45975.443339583333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45975.443339583333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45975.443339583333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45975.443339583333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45975.443339583333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45975.443339583333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45975.443339583333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45975.443339583333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45975.443339583333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45975.443339583333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45975.443339583333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45975.443339583333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45975.443339583333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45975.443339583333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45975.443339583333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45975.443339583333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45975.443339583333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45975.443339583333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45975.443339583333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45975.443339583333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45975.443339583333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45975.443339583333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45975.443339583333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45975.443339583333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45975.443339583333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45975.443339583333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45975.443339583333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45975.443339583333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45975.443339583333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45975.443339583333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45975.443339583333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45975.443339583333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45975.443339583333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45975.443339583333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45975.443339583333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45975.443339583333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45975.443339583333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45975.443339583333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45975.443339583333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45975.443339583333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45975.443339583333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45975.443339583333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45975.443339583333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45975.443339583333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45975.443339583333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45975.443339583333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45975.443339583333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45975.443339583333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45975.443339583333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45975.443339583333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45975.443339583333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45975.443339583333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45975.443339583333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45975.443339583333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45975.443339583333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45975.443339583333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45975.443339583333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45975.443339583333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ref="G100:G133" ca="1" si="2">IFERROR(NOW()-F100,"-")</f>
        <v>45975.443339583333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45975.443339583333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45975.443339583333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45975.443339583333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45975.443339583333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45975.443339583333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45975.443339583333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45975.443339583333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45975.443339583333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45975.443339583333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45975.443339583333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45975.443339583333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45975.443339583333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45975.443339583333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45975.443339583333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45975.443339583333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45975.443339583333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45975.443339583333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45975.443339583333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45975.443339583333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45975.443339583333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45975.443339583333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45975.443339583333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45975.443339583333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45975.443339583333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45975.443339583333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45975.443339583333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45975.443339583333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45975.443339583333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45975.443339583333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45975.443339583333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45975.443339583333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45975.443339583333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45975.443339583333</v>
      </c>
      <c r="H133" s="143"/>
      <c r="I133" s="141" t="str">
        <f>IFERROR(VLOOKUP(D133,DB!A:F,6,0),"")</f>
        <v/>
      </c>
      <c r="J133" s="141" t="str">
        <f>IFERROR(VLOOKUP(D133,DB!A:G,7,0),"")</f>
        <v/>
      </c>
      <c r="K133" s="144"/>
      <c r="L133" s="145" t="str">
        <f>IFERROR(VLOOKUP(D133,DB!A:I,9,0),"")</f>
        <v/>
      </c>
    </row>
  </sheetData>
  <dataValidations count="2">
    <dataValidation allowBlank="1" showInputMessage="1" showErrorMessage="1" sqref="E1" xr:uid="{9E1BC488-8814-4F8A-8DBE-742B3278AB71}"/>
    <dataValidation type="list" allowBlank="1" showInputMessage="1" showErrorMessage="1" sqref="E3:E13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2025-11-14T07:40:23Z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