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2" documentId="120_S{2AC9BD13-BADA-5192-A53E-5A8FF88502F6}" xr6:coauthVersionLast="47" xr6:coauthVersionMax="47" xr10:uidLastSave="{1AA9B816-E3A6-4317-AB32-1183B9398D1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<sst xmlns="http://schemas.openxmlformats.org/spreadsheetml/2006/main" count="180291" uniqueCount="39129">
  <si>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</si>
  <si>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</si>
  <si>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</si>
  <si>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</si>
  <si>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</si>
  <si>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</si>
  <si>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</si>
  <si>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</si>
  <si>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</si>
  <si>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</si>
  <si>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</si>
  <si>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</si>
  <si>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</si>
  <si>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</si>
  <si>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</si>
  <si>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</si>
  <si>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</si>
  <si>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</si>
  <si>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</si>
  <si>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</si>
  <si>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</si>
  <si>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</si>
  <si>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</si>
  <si>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</si>
  <si>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</si>
  <si>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</si>
  <si>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</si>
  <si>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</si>
  <si>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</si>
  <si>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</si>
  <si>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</si>
  <si>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</si>
  <si>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</si>
  <si>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</si>
  <si>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</si>
  <si>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</si>
  <si>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</si>
  <si>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</si>
  <si>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</si>
  <si>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</si>
  <si>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</si>
  <si>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</si>
  <si>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</si>
  <si>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</si>
  <si>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</si>
  <si>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</si>
  <si>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</si>
  <si>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</si>
  <si>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</si>
  <si>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</si>
  <si>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</si>
  <si>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</si>
  <si>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</si>
  <si>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</si>
  <si>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</si>
  <si>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</si>
  <si>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</si>
  <si>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</si>
  <si>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</si>
  <si>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</si>
  <si>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</si>
  <si>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</si>
  <si>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</si>
  <si>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</si>
  <si>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</si>
  <si>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</si>
  <si>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</si>
  <si>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</si>
  <si>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</si>
  <si>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</si>
  <si>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</si>
  <si>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</si>
  <si>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</si>
  <si>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</si>
  <si>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</si>
  <si>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</si>
  <si>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</si>
  <si>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</si>
  <si>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</si>
  <si>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</si>
  <si>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</si>
  <si>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</si>
  <si>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</si>
  <si>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</si>
  <si>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</si>
  <si>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</si>
  <si>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</si>
  <si>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</si>
  <si>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</si>
  <si>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</si>
  <si>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</si>
  <si>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</si>
  <si>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</si>
  <si>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</si>
  <si>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</si>
  <si>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</si>
  <si>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</si>
  <si>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</si>
  <si>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</si>
  <si>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</si>
  <si>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</si>
  <si>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</si>
  <si>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</si>
  <si>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</si>
  <si>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</si>
  <si>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</si>
  <si>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</si>
  <si>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</si>
  <si>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</si>
  <si>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</si>
  <si>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</si>
  <si>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</si>
  <si>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</si>
  <si>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</si>
  <si>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</si>
  <si>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</si>
  <si>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</si>
  <si>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</si>
  <si>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</si>
  <si>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</si>
  <si>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</si>
  <si>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</si>
  <si>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</si>
  <si>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</si>
  <si>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</si>
  <si>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</si>
  <si>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</si>
  <si>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</si>
  <si>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</si>
  <si>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</si>
  <si>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</si>
  <si>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</si>
  <si>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</si>
  <si>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</si>
  <si>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</si>
  <si>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</si>
  <si>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</si>
  <si>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</si>
  <si>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</si>
  <si>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</si>
  <si>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</si>
  <si>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</si>
  <si>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</si>
  <si>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</si>
  <si>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</si>
  <si>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</si>
  <si>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</si>
  <si>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</si>
  <si>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</si>
  <si>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</si>
  <si>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</si>
  <si>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</si>
  <si>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</si>
  <si>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</si>
  <si>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</si>
  <si>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</si>
  <si>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</si>
  <si>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</si>
  <si>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</si>
  <si>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</si>
  <si>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</si>
  <si>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</si>
  <si>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</si>
  <si>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</si>
  <si>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</si>
  <si>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</si>
  <si>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</si>
  <si>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</si>
  <si>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</si>
  <si>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</si>
  <si>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</si>
  <si>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</si>
  <si>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</si>
  <si>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</si>
  <si>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</si>
  <si>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</si>
  <si>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</si>
  <si>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</si>
  <si>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</si>
  <si>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</si>
  <si>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</si>
  <si>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</si>
  <si>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</si>
  <si>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</si>
  <si>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</si>
  <si>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</si>
  <si>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</si>
  <si>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</si>
  <si>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</si>
  <si>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</si>
  <si>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</si>
  <si>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</si>
  <si>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</si>
  <si>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</si>
  <si>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</si>
  <si>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</si>
  <si>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</si>
  <si>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</si>
  <si>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</si>
  <si>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</si>
  <si>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</si>
  <si>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</si>
  <si>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</si>
  <si>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</si>
  <si>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</si>
  <si>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</si>
  <si>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</si>
  <si>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</si>
  <si>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</si>
  <si>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</si>
  <si>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</si>
  <si>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</si>
  <si>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</si>
  <si>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</si>
  <si>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</si>
  <si>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</si>
  <si>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</si>
  <si>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</si>
  <si>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</si>
  <si>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</si>
  <si>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</si>
  <si>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</si>
  <si>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</si>
  <si>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</si>
  <si>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</si>
  <si>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</si>
  <si>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</si>
  <si>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</si>
  <si>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</si>
  <si>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</si>
  <si>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</si>
  <si>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</si>
  <si>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</si>
  <si>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</si>
  <si>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</si>
  <si>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</si>
  <si>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</si>
  <si>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</si>
  <si>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</si>
  <si>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</si>
  <si>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</si>
  <si>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</si>
  <si>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</si>
  <si>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</si>
  <si>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</si>
  <si>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</si>
  <si>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</si>
  <si>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</si>
  <si>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</si>
  <si>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</si>
  <si>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</si>
  <si>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</si>
  <si>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</si>
  <si>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</si>
  <si>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</si>
  <si>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</si>
  <si>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</si>
  <si>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</si>
  <si>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</si>
  <si>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</si>
  <si>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</si>
  <si>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</si>
  <si>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</si>
  <si>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</si>
  <si>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</si>
  <si>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</si>
  <si>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</si>
  <si>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</si>
  <si>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</si>
  <si>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</si>
  <si>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</si>
  <si>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</si>
  <si>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</si>
  <si>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</si>
  <si>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</si>
  <si>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</si>
  <si>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</si>
  <si>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</si>
  <si>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</si>
  <si>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</si>
  <si>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</si>
  <si>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</si>
  <si>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</si>
  <si>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</si>
  <si>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</si>
  <si>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</si>
  <si>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</si>
  <si>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</si>
  <si>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</si>
  <si>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</si>
  <si>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</si>
  <si>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</si>
  <si>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</si>
  <si>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</si>
  <si>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</si>
  <si>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</si>
  <si>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</si>
  <si>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</si>
  <si>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</si>
  <si>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</si>
  <si>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</si>
  <si>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</si>
  <si>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</si>
  <si>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</si>
  <si>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</si>
  <si>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</si>
  <si>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</si>
  <si>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</si>
  <si>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</si>
  <si>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</si>
  <si>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</si>
  <si>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</si>
  <si>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</si>
  <si>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</si>
  <si>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</si>
  <si>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</si>
  <si>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</si>
  <si>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</si>
  <si>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</si>
  <si>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</si>
  <si>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</si>
  <si>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</si>
  <si>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</si>
  <si>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</si>
  <si>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</si>
  <si>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</si>
  <si>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</si>
  <si>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</si>
  <si>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</si>
  <si>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</si>
  <si>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</si>
  <si>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</si>
  <si>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</si>
  <si>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</si>
  <si>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</si>
  <si>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</si>
  <si>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</si>
  <si>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</si>
  <si>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</si>
  <si>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</si>
  <si>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</si>
  <si>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</si>
  <si>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</si>
  <si>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</si>
  <si>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</si>
  <si>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</si>
  <si>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</si>
  <si>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</si>
  <si>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</si>
  <si>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</si>
  <si>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</si>
  <si>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</si>
  <si>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</si>
  <si>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</si>
  <si>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</si>
  <si>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</si>
  <si>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</si>
  <si>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</si>
  <si>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</si>
  <si>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</si>
  <si>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</si>
  <si>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</si>
  <si>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</si>
  <si>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</si>
  <si>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</si>
  <si>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</si>
  <si>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</si>
  <si>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</si>
  <si>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</si>
  <si>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</si>
  <si>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</si>
  <si>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</si>
  <si>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</si>
  <si>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</si>
  <si>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</si>
  <si>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</si>
  <si>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</si>
  <si>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</si>
  <si>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</si>
  <si>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</si>
  <si>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</si>
  <si>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</si>
  <si>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</si>
  <si>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</si>
  <si>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</si>
  <si>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</si>
  <si>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</si>
  <si>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</si>
  <si>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</si>
  <si>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</si>
  <si>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</si>
  <si>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</si>
  <si>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</si>
  <si>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</si>
  <si>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</si>
  <si>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</si>
  <si>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</si>
  <si>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</si>
  <si>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</si>
  <si>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</si>
  <si>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</si>
  <si>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</si>
  <si>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</si>
  <si>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</si>
  <si>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</si>
  <si>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</si>
  <si>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</si>
  <si>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</si>
  <si>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</si>
  <si>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</si>
  <si>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</si>
  <si>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</si>
  <si>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</si>
  <si>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</si>
  <si>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</si>
  <si>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</si>
  <si>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</si>
  <si>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</si>
  <si>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</si>
  <si>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</si>
  <si>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</si>
  <si>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</si>
  <si>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</si>
  <si>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</si>
  <si>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</si>
  <si>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</si>
  <si>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</si>
  <si>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</si>
  <si>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</si>
  <si>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</si>
  <si>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</si>
  <si>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</si>
  <si>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</si>
  <si>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</si>
  <si>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</si>
  <si>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</si>
  <si>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</si>
  <si>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</si>
  <si>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</si>
  <si>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</si>
  <si>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</si>
  <si>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</si>
  <si>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</si>
  <si>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</si>
  <si>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</si>
  <si>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</si>
  <si>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</si>
  <si>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</si>
  <si>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</si>
  <si>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</si>
  <si>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</si>
  <si>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</si>
  <si>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</si>
  <si>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</si>
  <si>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</si>
  <si>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</si>
  <si>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</si>
  <si>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</si>
  <si>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</si>
  <si>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</si>
  <si>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</si>
  <si>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</si>
  <si>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</si>
  <si>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</si>
  <si>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</si>
  <si>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</si>
  <si>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</si>
  <si>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</si>
  <si>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</si>
  <si>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</si>
  <si>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</si>
  <si>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</si>
  <si>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</si>
  <si>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</si>
  <si>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</si>
  <si>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</si>
  <si>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</si>
  <si>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</si>
  <si>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</si>
  <si>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</si>
  <si>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</si>
  <si>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</si>
  <si>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</si>
  <si>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</si>
  <si>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</si>
  <si>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</si>
  <si>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</si>
  <si>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</si>
  <si>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</si>
  <si>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</si>
  <si>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</si>
  <si>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</si>
  <si>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</si>
  <si>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</si>
  <si>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</si>
  <si>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</si>
  <si>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</si>
  <si>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</si>
  <si>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</si>
  <si>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</si>
  <si>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</si>
  <si>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</si>
  <si>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</si>
  <si>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</si>
  <si>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</si>
  <si>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</si>
  <si>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</si>
  <si>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</si>
  <si>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</si>
  <si>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</si>
  <si>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</si>
  <si>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</si>
  <si>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</si>
  <si>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</si>
  <si>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</si>
  <si>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</si>
  <si>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</si>
  <si>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</si>
  <si>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</si>
  <si>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</si>
  <si>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</si>
  <si>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</si>
  <si>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</si>
  <si>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</si>
  <si>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</si>
  <si>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</si>
  <si>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</si>
  <si>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</si>
  <si>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</si>
  <si>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</si>
  <si>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</si>
  <si>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</si>
  <si>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</si>
  <si>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</si>
  <si>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</si>
  <si>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</si>
  <si>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</si>
  <si>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</si>
  <si>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</si>
  <si>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</si>
  <si>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</si>
  <si>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</si>
  <si>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</si>
  <si>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</si>
  <si>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</si>
  <si>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</si>
  <si>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</si>
  <si>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</si>
  <si>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</si>
  <si>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</si>
  <si>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</si>
  <si>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</si>
  <si>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</si>
  <si>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</si>
  <si>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</si>
  <si>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</si>
  <si>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</si>
  <si>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</si>
  <si>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</si>
  <si>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</si>
  <si>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</si>
  <si>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</si>
  <si>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</si>
  <si>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</si>
  <si>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</si>
  <si>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</si>
  <si>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</si>
  <si>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</si>
  <si>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</si>
  <si>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</si>
  <si>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</si>
  <si>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</si>
  <si>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</si>
  <si>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</si>
  <si>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</si>
  <si>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</si>
  <si>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</si>
  <si>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</si>
  <si>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</si>
  <si>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</si>
  <si>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</si>
  <si>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</si>
  <si>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</si>
  <si>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</si>
  <si>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</si>
  <si>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</si>
  <si>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</si>
  <si>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</si>
  <si>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</si>
  <si>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</si>
  <si>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</si>
  <si>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</si>
  <si>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</si>
  <si>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</si>
  <si>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</si>
  <si>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</si>
  <si>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</si>
  <si>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</si>
  <si>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</si>
  <si>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</si>
  <si>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</si>
  <si>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</si>
  <si>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</si>
  <si>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</si>
  <si>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</si>
  <si>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</si>
  <si>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</si>
  <si>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</si>
  <si>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</si>
  <si>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</si>
  <si>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</si>
  <si>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</si>
  <si>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</si>
  <si>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</si>
  <si>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</si>
  <si>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</si>
  <si>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</si>
  <si>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</si>
  <si>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</si>
  <si>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</si>
  <si>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</si>
  <si>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</si>
  <si>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</si>
  <si>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</si>
  <si>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</si>
  <si>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</si>
  <si>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</si>
  <si>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</si>
  <si>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</si>
  <si>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</si>
  <si>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</si>
  <si>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</si>
  <si>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</si>
  <si>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</si>
  <si>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</si>
  <si>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</si>
  <si>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</si>
  <si>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</si>
  <si>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</si>
  <si>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</si>
  <si>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</si>
  <si>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</si>
  <si>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</si>
  <si>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</si>
  <si>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</si>
  <si>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</si>
  <si>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</si>
  <si>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</si>
  <si>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</si>
  <si>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</si>
  <si>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</si>
  <si>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</si>
  <si>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</si>
  <si>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</si>
  <si>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</si>
  <si>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</si>
  <si>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</si>
  <si>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</si>
  <si>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</si>
  <si>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</si>
  <si>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</si>
  <si>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</si>
  <si>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</si>
  <si>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</si>
  <si>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</si>
  <si>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</si>
  <si>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</si>
  <si>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</si>
  <si>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</si>
  <si>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</si>
  <si>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</si>
  <si>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</si>
  <si>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</si>
  <si>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</si>
  <si>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</si>
  <si>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</si>
  <si>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</si>
  <si>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</si>
  <si>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</si>
  <si>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</si>
  <si>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</si>
  <si>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</si>
  <si>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</si>
  <si>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</si>
  <si>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</si>
  <si>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</si>
  <si>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</si>
  <si>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</si>
  <si>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</si>
  <si>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</si>
  <si>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</si>
  <si>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</si>
  <si>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</si>
  <si>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</si>
  <si>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</si>
  <si>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</si>
  <si>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</si>
  <si>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</si>
  <si>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</si>
  <si>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</si>
  <si>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</si>
  <si>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</si>
  <si>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</si>
  <si>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</si>
  <si>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</si>
  <si>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</si>
  <si>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</si>
  <si>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</si>
  <si>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</si>
  <si>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</si>
  <si>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</si>
  <si>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</si>
  <si>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</si>
  <si>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</si>
  <si>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</si>
  <si>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</si>
  <si>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</si>
  <si>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</si>
  <si>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</si>
  <si>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</si>
  <si>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</si>
  <si>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</si>
  <si>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</si>
  <si>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</si>
  <si>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</si>
  <si>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</si>
  <si>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</si>
  <si>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</si>
  <si>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</si>
  <si>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</si>
  <si>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</si>
  <si>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</si>
  <si>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</si>
  <si>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</si>
  <si>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</si>
  <si>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</si>
  <si>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</si>
  <si>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</si>
  <si>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</si>
  <si>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</si>
  <si>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</si>
  <si>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</si>
  <si>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</si>
  <si>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</si>
  <si>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</si>
  <si>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</si>
  <si>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</si>
  <si>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</si>
  <si>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</si>
  <si>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</si>
  <si>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</si>
  <si>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</si>
  <si>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</si>
  <si>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</si>
  <si>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</si>
  <si>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</si>
  <si>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</si>
  <si>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</si>
  <si>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</si>
  <si>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</si>
  <si>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</si>
  <si>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</si>
  <si>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</si>
  <si>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</si>
  <si>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</si>
  <si>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</si>
  <si>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</si>
  <si>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</si>
  <si>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</si>
  <si>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</si>
  <si>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</si>
  <si>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</si>
  <si>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</si>
  <si>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</si>
  <si>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</si>
  <si>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</si>
  <si>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</si>
  <si>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</si>
  <si>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</si>
  <si>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</si>
  <si>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</si>
  <si>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</si>
  <si>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</si>
  <si>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</si>
  <si>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</si>
  <si>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</si>
  <si>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</si>
  <si>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</si>
  <si>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</si>
  <si>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</si>
  <si>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</si>
  <si>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</si>
  <si>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</si>
  <si>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</si>
  <si>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</si>
  <si>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</si>
  <si>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</si>
  <si>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</si>
  <si>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</si>
  <si>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</si>
  <si>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</si>
  <si>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</si>
  <si>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</si>
  <si>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</si>
  <si>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</si>
  <si>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</si>
  <si>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</si>
  <si>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</si>
  <si>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</si>
  <si>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</si>
  <si>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</si>
  <si>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</si>
  <si>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</si>
  <si>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</si>
  <si>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</si>
  <si>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</si>
  <si>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</si>
  <si>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</si>
  <si>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</si>
  <si>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</si>
  <si>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</si>
  <si>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</si>
  <si>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</si>
  <si>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</si>
  <si>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</si>
  <si>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</si>
  <si>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</si>
  <si>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</si>
  <si>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</si>
  <si>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</si>
  <si>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</si>
  <si>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</si>
  <si>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</si>
  <si>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</si>
  <si>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</si>
  <si>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</si>
  <si>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</si>
  <si>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</si>
  <si>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</si>
  <si>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</si>
  <si>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</si>
  <si>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</si>
  <si>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</si>
  <si>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</si>
  <si>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</si>
  <si>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</si>
  <si>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</si>
  <si>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</si>
  <si>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</si>
  <si>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</si>
  <si>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</si>
  <si>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</si>
  <si>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</si>
  <si>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</si>
  <si>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</si>
  <si>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</si>
  <si>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</si>
  <si>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</si>
  <si>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</si>
  <si>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</si>
  <si>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</si>
  <si>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</si>
  <si>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</si>
  <si>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</si>
  <si>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</si>
  <si>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</si>
  <si>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</si>
  <si>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</si>
  <si>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</si>
  <si>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</si>
  <si>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</si>
  <si>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</si>
  <si>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</si>
  <si>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</si>
  <si>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</si>
  <si>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</si>
  <si>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</si>
  <si>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</si>
  <si>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</si>
  <si>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</si>
  <si>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</si>
  <si>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</si>
  <si>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</si>
  <si>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</si>
  <si>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</si>
  <si>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</si>
  <si>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</si>
  <si>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</si>
  <si>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</si>
  <si>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</si>
  <si>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</si>
  <si>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</si>
  <si>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</si>
  <si>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</si>
  <si>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</si>
  <si>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</si>
  <si>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</si>
  <si>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</si>
  <si>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</si>
  <si>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</si>
  <si>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</si>
  <si>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</si>
  <si>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</si>
  <si>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</si>
  <si>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</si>
  <si>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</si>
  <si>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</si>
  <si>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</si>
  <si>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</si>
  <si>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</si>
  <si>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</si>
  <si>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</si>
  <si>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</si>
  <si>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</si>
  <si>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</si>
  <si>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</si>
  <si>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</si>
  <si>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</si>
  <si>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</si>
  <si>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</si>
  <si>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</si>
  <si>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</si>
  <si>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</si>
  <si>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</si>
  <si>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</si>
  <si>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</si>
  <si>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</si>
  <si>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</si>
  <si>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</si>
  <si>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</si>
  <si>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</si>
  <si>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</si>
  <si>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</si>
  <si>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</si>
  <si>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</si>
  <si>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</si>
  <si>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</si>
  <si>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</si>
  <si>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</si>
  <si>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</si>
  <si>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</si>
  <si>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</si>
  <si>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</si>
  <si>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</si>
  <si>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</si>
  <si>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</si>
  <si>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</si>
  <si>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</si>
  <si>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</si>
  <si>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</si>
  <si>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</si>
  <si>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</si>
  <si>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</si>
  <si>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</si>
  <si>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</si>
  <si>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</si>
  <si>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</si>
  <si>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</si>
  <si>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</si>
  <si>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</si>
  <si>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</si>
  <si>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</si>
  <si>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</si>
  <si>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</si>
  <si>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</si>
  <si>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</si>
  <si>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</si>
  <si>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</si>
  <si>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</si>
  <si>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</si>
  <si>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</si>
  <si>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</si>
  <si>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</si>
  <si>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</si>
  <si>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</si>
  <si>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</si>
  <si>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</si>
  <si>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</si>
  <si>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</si>
  <si>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</si>
  <si>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</si>
  <si>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</si>
  <si>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</si>
  <si>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</si>
  <si>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</si>
  <si>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</si>
  <si>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</si>
  <si>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</si>
  <si>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</si>
  <si>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</si>
  <si>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</si>
  <si>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</si>
  <si>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</si>
  <si>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</si>
  <si>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</si>
  <si>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</si>
  <si>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</si>
  <si>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</si>
  <si>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</si>
  <si>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</si>
  <si>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</si>
  <si>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</si>
  <si>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</si>
  <si>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</si>
  <si>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</si>
  <si>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</si>
  <si>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</si>
  <si>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</si>
  <si>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</si>
  <si>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</si>
  <si>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</si>
  <si>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</si>
  <si>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</si>
  <si>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</si>
  <si>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</si>
  <si>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</si>
  <si>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</si>
  <si>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</si>
  <si>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</si>
  <si>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</si>
  <si>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</si>
  <si>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</si>
  <si>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</si>
  <si>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</si>
  <si>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</si>
  <si>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</si>
  <si>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</si>
  <si>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</si>
  <si>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</si>
  <si>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</si>
  <si>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</si>
  <si>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</si>
  <si>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</si>
  <si>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</si>
  <si>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</si>
  <si>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</si>
  <si>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</si>
  <si>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</si>
  <si>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</si>
  <si>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</si>
  <si>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</si>
  <si>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</si>
  <si>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</si>
  <si>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</si>
  <si>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</si>
  <si>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</si>
  <si>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</si>
  <si>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</si>
  <si>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</si>
  <si>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</si>
  <si>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</si>
  <si>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</si>
  <si>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</si>
  <si>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</si>
  <si>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</si>
  <si>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</si>
  <si>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</si>
  <si>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</si>
  <si>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</si>
  <si>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</si>
  <si>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</si>
  <si>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</si>
  <si>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</si>
  <si>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</si>
  <si>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</si>
  <si>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</si>
  <si>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</si>
  <si>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</si>
  <si>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</si>
  <si>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</si>
  <si>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</si>
  <si>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</si>
  <si>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</si>
  <si>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</si>
  <si>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</si>
  <si>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</si>
  <si>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</si>
  <si>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</si>
  <si>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</si>
  <si>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</si>
  <si>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</si>
  <si>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</si>
  <si>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</si>
  <si>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</si>
  <si>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</si>
  <si>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</si>
  <si>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</si>
  <si>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</si>
  <si>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</si>
  <si>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</si>
  <si>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</si>
  <si>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</si>
  <si>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</si>
  <si>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</si>
  <si>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</si>
  <si>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</si>
  <si>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</si>
  <si>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</si>
  <si>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</si>
  <si>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</si>
  <si>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</si>
  <si>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</si>
  <si>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</si>
  <si>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</si>
  <si>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</si>
  <si>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</si>
  <si>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</si>
  <si>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</si>
  <si>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</si>
  <si>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</si>
  <si>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</si>
  <si>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</si>
  <si>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</si>
  <si>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</si>
  <si>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</si>
  <si>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</si>
  <si>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</si>
  <si>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</si>
  <si>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</si>
  <si>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</si>
  <si>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</si>
  <si>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</si>
  <si>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</si>
  <si>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</si>
  <si>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</si>
  <si>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</si>
  <si>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</si>
  <si>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</si>
  <si>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</si>
  <si>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</si>
  <si>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</si>
  <si>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</si>
  <si>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</si>
  <si>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</si>
  <si>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</si>
  <si>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</si>
  <si>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</si>
  <si>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</si>
  <si>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</si>
  <si>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</si>
  <si>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</si>
  <si>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</si>
  <si>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</si>
  <si>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</si>
  <si>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</si>
  <si>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</si>
  <si>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</si>
  <si>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</si>
  <si>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</si>
  <si>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</si>
  <si>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</si>
  <si>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</si>
  <si>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</si>
  <si>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</si>
  <si>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</si>
  <si>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</si>
  <si>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</si>
  <si>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</si>
  <si>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</si>
  <si>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</si>
  <si>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</si>
  <si>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</si>
  <si>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</si>
  <si>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</si>
  <si>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</si>
  <si>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</si>
  <si>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</si>
  <si>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</si>
  <si>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</si>
  <si>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</si>
  <si>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</si>
  <si>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</si>
  <si>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</si>
  <si>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</si>
  <si>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</si>
  <si>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</si>
  <si>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</si>
  <si>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</si>
  <si>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</si>
  <si>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</si>
  <si>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</si>
  <si>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</si>
  <si>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</si>
  <si>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</si>
  <si>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</si>
  <si>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</si>
  <si>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</si>
  <si>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</si>
  <si>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</si>
  <si>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</si>
  <si>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</si>
  <si>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</si>
  <si>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</si>
  <si>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</si>
  <si>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</si>
  <si>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</si>
  <si>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</si>
  <si>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</si>
  <si>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</si>
  <si>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</si>
  <si>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</si>
  <si>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</si>
  <si>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</si>
  <si>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</si>
  <si>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</si>
  <si>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</si>
  <si>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</si>
  <si>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</si>
  <si>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</si>
  <si>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</si>
  <si>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</si>
  <si>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</si>
  <si>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</si>
  <si>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</si>
  <si>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</si>
  <si>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</si>
  <si>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</si>
  <si>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</si>
  <si>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</si>
  <si>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</si>
  <si>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</si>
  <si>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</si>
  <si>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</si>
  <si>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</si>
  <si>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</si>
  <si>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</si>
  <si>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</si>
  <si>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</si>
  <si>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</si>
  <si>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</si>
  <si>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</si>
  <si>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</si>
  <si>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</si>
  <si>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</si>
  <si>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</si>
  <si>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</si>
  <si>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</si>
  <si>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</si>
  <si>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</si>
  <si>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</si>
  <si>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</si>
  <si>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</si>
  <si>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</si>
  <si>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</si>
  <si>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</si>
  <si>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</si>
  <si>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</si>
  <si>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</si>
  <si>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</si>
  <si>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</si>
  <si>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</si>
  <si>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</si>
  <si>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</si>
  <si>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</si>
  <si>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</si>
  <si>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</si>
  <si>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</si>
  <si>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</si>
  <si>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</si>
  <si>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</si>
  <si>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</si>
  <si>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</si>
  <si>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</si>
  <si>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</si>
  <si>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</si>
  <si>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</si>
  <si>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</si>
  <si>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</si>
  <si>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</si>
  <si>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</si>
  <si>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</si>
  <si>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</si>
  <si>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</si>
  <si>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</si>
  <si>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</si>
  <si>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</si>
  <si>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</si>
  <si>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</si>
  <si>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</si>
  <si>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</si>
  <si>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</si>
  <si>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</si>
  <si>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</si>
  <si>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</si>
  <si>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</si>
  <si>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</si>
  <si>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</si>
  <si>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</si>
  <si>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</si>
  <si>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</si>
  <si>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</si>
  <si>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</si>
  <si>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</si>
  <si>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</si>
  <si>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</si>
  <si>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</si>
  <si>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</si>
  <si>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</si>
  <si>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</si>
  <si>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</si>
  <si>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</si>
  <si>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</si>
  <si>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</si>
  <si>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</si>
  <si>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</si>
  <si>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</si>
  <si>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</si>
  <si>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</si>
  <si>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</si>
  <si>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</si>
  <si>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</si>
  <si>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</si>
  <si>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</si>
  <si>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</si>
  <si>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</si>
  <si>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</si>
  <si>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</si>
  <si>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</si>
  <si>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</si>
  <si>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</si>
  <si>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</si>
  <si>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</si>
  <si>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</si>
  <si>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</si>
  <si>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</si>
  <si>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</si>
  <si>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</si>
  <si>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</si>
  <si>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</si>
  <si>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</si>
  <si>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</si>
  <si>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</si>
  <si>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</si>
  <si>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</si>
  <si>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</si>
  <si>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</si>
  <si>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</si>
  <si>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</si>
  <si>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</si>
  <si>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</si>
  <si>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</si>
  <si>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</si>
  <si>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</si>
  <si>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</si>
  <si>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</si>
  <si>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</si>
  <si>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</si>
  <si>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</si>
  <si>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</si>
  <si>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</si>
  <si>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</si>
  <si>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</si>
  <si>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</si>
  <si>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</si>
  <si>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</si>
  <si>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</si>
  <si>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</si>
  <si>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</si>
  <si>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</si>
  <si>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</si>
  <si>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</si>
  <si>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</si>
  <si>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</si>
  <si>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</si>
  <si>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</si>
  <si>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</si>
  <si>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</si>
  <si>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</si>
  <si>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</si>
  <si>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</si>
  <si>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</si>
  <si>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</si>
  <si>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</si>
  <si>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</si>
  <si>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</si>
  <si>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</si>
  <si>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</si>
  <si>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</si>
  <si>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</si>
  <si>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</si>
  <si>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</si>
  <si>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</si>
  <si>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</si>
  <si>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</si>
  <si>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</si>
  <si>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</si>
  <si>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</si>
  <si>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</si>
  <si>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</si>
  <si>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</si>
  <si>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</si>
  <si>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</si>
  <si>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</si>
  <si>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</si>
  <si>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</si>
  <si>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</si>
  <si>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</si>
  <si>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</si>
  <si>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</si>
  <si>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</si>
  <si>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</si>
  <si>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</si>
  <si>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</si>
  <si>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</si>
  <si>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</si>
  <si>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</si>
  <si>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</si>
  <si>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</si>
  <si>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</si>
  <si>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</si>
  <si>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</si>
  <si>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</si>
  <si>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</si>
  <si>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</si>
  <si>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</si>
  <si>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</si>
  <si>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</si>
  <si>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</si>
  <si>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</si>
  <si>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</si>
  <si>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</si>
  <si>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</si>
  <si>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</si>
  <si>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</si>
  <si>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</si>
  <si>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</si>
  <si>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</si>
  <si>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</si>
  <si>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</si>
  <si>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</si>
  <si>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</si>
  <si>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</si>
  <si>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</si>
  <si>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</si>
  <si>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</si>
  <si>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</si>
  <si>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</si>
  <si>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</si>
  <si>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</si>
  <si>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</si>
  <si>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</si>
  <si>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</si>
  <si>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</si>
  <si>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</si>
  <si>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</si>
  <si>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</si>
  <si>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</si>
  <si>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</si>
  <si>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</si>
  <si>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</si>
  <si>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</si>
  <si>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</si>
  <si>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</si>
  <si>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</si>
  <si>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</si>
  <si>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</si>
  <si>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</si>
  <si>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</si>
  <si>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</si>
  <si>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</si>
  <si>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</si>
  <si>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</si>
  <si>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</si>
  <si>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</si>
  <si>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</si>
  <si>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</si>
  <si>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</si>
  <si>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</si>
  <si>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</si>
  <si>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</si>
  <si>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</si>
  <si>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</si>
  <si>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</si>
  <si>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</si>
  <si>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</si>
  <si>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</si>
  <si>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</si>
  <si>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</si>
  <si>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</si>
  <si>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</si>
  <si>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</si>
  <si>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</si>
  <si>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</si>
  <si>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</si>
  <si>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</si>
  <si>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</si>
  <si>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</si>
  <si>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</si>
  <si>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</si>
  <si>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</si>
  <si>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</si>
  <si>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</si>
  <si>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</si>
  <si>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</si>
  <si>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</si>
  <si>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</si>
  <si>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</si>
  <si>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</si>
  <si>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</si>
  <si>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</si>
  <si>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</si>
  <si>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</si>
  <si>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</si>
  <si>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</si>
  <si>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</si>
  <si>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</si>
  <si>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</si>
  <si>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</si>
  <si>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</si>
  <si>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</si>
  <si>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</si>
  <si>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</si>
  <si>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</si>
  <si>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</si>
  <si>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</si>
  <si>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</si>
  <si>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</si>
  <si>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</si>
  <si>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</si>
  <si>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</si>
  <si>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</si>
  <si>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</si>
  <si>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</si>
  <si>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</si>
  <si>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</si>
  <si>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</si>
  <si>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</si>
  <si>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</si>
  <si>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</si>
  <si>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</si>
  <si>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</si>
  <si>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</si>
  <si>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</si>
  <si>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</si>
  <si>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</si>
  <si>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</si>
  <si>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</si>
  <si>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</si>
  <si>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</si>
  <si>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</si>
  <si>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</si>
  <si>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</si>
  <si>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</si>
  <si>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</si>
  <si>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</si>
  <si>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</si>
  <si>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</si>
  <si>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</si>
  <si>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</si>
  <si>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</si>
  <si>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</si>
  <si>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</si>
  <si>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</si>
  <si>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</si>
  <si>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</si>
  <si>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</si>
  <si>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</si>
  <si>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</si>
  <si>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</si>
  <si>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</si>
  <si>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</si>
  <si>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</si>
  <si>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</si>
  <si>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</si>
  <si>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</si>
  <si>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</si>
  <si>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</si>
  <si>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</si>
  <si>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</si>
  <si>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</si>
  <si>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</si>
  <si>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</si>
  <si>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</si>
  <si>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</si>
  <si>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</si>
  <si>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</si>
  <si>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</si>
  <si>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</si>
  <si>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</si>
  <si>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</si>
  <si>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</si>
  <si>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</si>
  <si>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</si>
  <si>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</si>
  <si>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</si>
  <si>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</si>
  <si>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</si>
  <si>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</si>
  <si>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</si>
  <si>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</si>
  <si>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</si>
  <si>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</si>
  <si>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</si>
  <si>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</si>
  <si>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</si>
  <si>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</si>
  <si>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</si>
  <si>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</si>
  <si>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</si>
  <si>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</si>
  <si>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</si>
  <si>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</si>
  <si>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</si>
  <si>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</si>
  <si>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</si>
  <si>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</si>
  <si>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</si>
  <si>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</si>
  <si>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</si>
  <si>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</si>
  <si>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</si>
  <si>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</si>
  <si>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</si>
  <si>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</si>
  <si>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</si>
  <si>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</si>
  <si>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</si>
  <si>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</si>
  <si>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</si>
  <si>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</si>
  <si>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</si>
  <si>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</si>
  <si>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</si>
  <si>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</si>
  <si>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</si>
  <si>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</si>
  <si>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</si>
  <si>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</si>
  <si>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</si>
  <si>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</si>
  <si>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</si>
  <si>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</si>
  <si>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</si>
  <si>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</si>
  <si>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</si>
  <si>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</si>
  <si>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</si>
  <si>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</si>
  <si>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</si>
  <si>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</si>
  <si>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</si>
  <si>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</si>
  <si>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</si>
  <si>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</si>
  <si>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</si>
  <si>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</si>
  <si>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</si>
  <si>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</si>
  <si>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</si>
  <si>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</si>
  <si>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</si>
  <si>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</si>
  <si>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</si>
  <si>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</si>
  <si>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</si>
  <si>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</si>
  <si>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</si>
  <si>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</si>
  <si>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</si>
  <si>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</si>
  <si>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</si>
  <si>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</si>
  <si>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</si>
  <si>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</si>
  <si>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</si>
  <si>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</si>
  <si>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</si>
  <si>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</si>
  <si>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</si>
  <si>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</si>
  <si>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</si>
  <si>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</si>
  <si>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</si>
  <si>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</si>
  <si>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</si>
  <si>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</si>
  <si>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</si>
  <si>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</si>
  <si>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</si>
  <si>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</si>
  <si>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</si>
  <si>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</si>
  <si>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</si>
  <si>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</si>
  <si>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</si>
  <si>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</si>
  <si>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</si>
  <si>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</si>
  <si>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</si>
  <si>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</si>
  <si>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</si>
  <si>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</si>
  <si>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</si>
  <si>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</si>
  <si>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</si>
  <si>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</si>
  <si>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</si>
  <si>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</si>
  <si>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</si>
  <si>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</si>
  <si>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</si>
  <si>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</si>
  <si>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</si>
  <si>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</si>
  <si>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</si>
  <si>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</si>
  <si>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</si>
  <si>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</si>
  <si>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</si>
  <si>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</si>
  <si>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</si>
  <si>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</si>
  <si>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</si>
  <si>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</si>
  <si>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</si>
  <si>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</si>
  <si>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</si>
  <si>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</si>
  <si>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</si>
  <si>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</si>
  <si>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</si>
  <si>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</si>
  <si>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</si>
  <si>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</si>
  <si>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</si>
  <si>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</si>
  <si>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</si>
  <si>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</si>
  <si>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</si>
  <si>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</si>
  <si>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</si>
  <si>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</si>
  <si>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</si>
  <si>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</si>
  <si>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</si>
  <si>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</si>
  <si>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</si>
  <si>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</si>
  <si>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</si>
  <si>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</si>
  <si>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</si>
  <si>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</si>
  <si>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</si>
  <si>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</si>
  <si>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</si>
  <si>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</si>
  <si>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</si>
  <si>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</si>
  <si>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</si>
  <si>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</si>
  <si>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</si>
  <si>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</si>
  <si>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</si>
  <si>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</si>
  <si>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</si>
  <si>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</si>
  <si>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</si>
  <si>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</si>
  <si>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</si>
  <si>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</si>
  <si>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</si>
  <si>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</si>
  <si>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</si>
  <si>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</si>
  <si>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</si>
  <si>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</si>
  <si>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</si>
  <si>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</si>
  <si>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</si>
  <si>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</si>
  <si>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</si>
  <si>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</si>
  <si>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</si>
  <si>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</si>
  <si>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</si>
  <si>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</si>
  <si>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</si>
  <si>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</si>
  <si>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</si>
  <si>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</si>
  <si>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</si>
  <si>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</si>
  <si>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</si>
  <si>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</si>
  <si>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</si>
  <si>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</si>
  <si>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</si>
  <si>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</si>
  <si>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</si>
  <si>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</si>
  <si>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</si>
  <si>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</si>
  <si>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</si>
  <si>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</si>
  <si>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</si>
  <si>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</si>
  <si>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</si>
  <si>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</si>
  <si>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</si>
  <si>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</si>
  <si>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</si>
  <si>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</si>
  <si>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</si>
  <si>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</si>
  <si>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</si>
  <si>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</si>
  <si>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</si>
  <si>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</si>
  <si>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</si>
  <si>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</si>
  <si>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</si>
  <si>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</si>
  <si>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</si>
  <si>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</si>
  <si>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</si>
  <si>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</si>
  <si>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</si>
  <si>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</si>
  <si>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</si>
  <si>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</si>
  <si>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</si>
  <si>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</si>
  <si>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</si>
  <si>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</si>
  <si>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</si>
  <si>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</si>
  <si>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</si>
  <si>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</si>
  <si>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</si>
  <si>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</si>
  <si>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</si>
  <si>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</si>
  <si>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</si>
  <si>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</si>
  <si>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</si>
  <si>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</si>
  <si>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</si>
  <si>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</si>
  <si>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</si>
  <si>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</si>
  <si>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</si>
  <si>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</si>
  <si>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</si>
  <si>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</si>
  <si>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</si>
  <si>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</si>
  <si>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</si>
  <si>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</si>
  <si>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</si>
  <si>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</si>
  <si>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</si>
  <si>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</si>
  <si>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</si>
  <si>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</si>
  <si>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</si>
  <si>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</si>
  <si>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</si>
  <si>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</si>
  <si>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</si>
  <si>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</si>
  <si>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</si>
  <si>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</si>
  <si>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</si>
  <si>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</si>
  <si>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</si>
  <si>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</si>
  <si>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</si>
  <si>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</si>
  <si>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</si>
  <si>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</si>
  <si>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</si>
  <si>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</si>
  <si>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</si>
  <si>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</si>
  <si>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</si>
  <si>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</si>
  <si>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</si>
  <si>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</si>
  <si>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</si>
  <si>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</si>
  <si>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</si>
  <si>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</si>
  <si>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</si>
  <si>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</si>
  <si>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</si>
  <si>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</si>
  <si>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</si>
  <si>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</si>
  <si>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</si>
  <si>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</si>
  <si>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</si>
  <si>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</si>
  <si>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</si>
  <si>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</si>
  <si>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</si>
  <si>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</si>
  <si>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</si>
  <si>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</si>
  <si>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</si>
  <si>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</si>
  <si>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</si>
  <si>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</si>
  <si>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</si>
  <si>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</si>
  <si>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</si>
  <si>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</si>
  <si>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</si>
  <si>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</si>
  <si>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</si>
  <si>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</si>
  <si>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</si>
  <si>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</si>
  <si>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</si>
  <si>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</si>
  <si>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</si>
  <si>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</si>
  <si>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</si>
  <si>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</si>
  <si>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</si>
  <si>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</si>
  <si>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</si>
  <si>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</si>
  <si>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</si>
  <si>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</si>
  <si>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</si>
  <si>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</si>
  <si>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</si>
  <si>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</si>
  <si>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</si>
  <si>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</si>
  <si>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</si>
  <si>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</si>
  <si>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</si>
  <si>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</si>
  <si>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</si>
  <si>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</si>
  <si>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</si>
  <si>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</si>
  <si>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</si>
  <si>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</si>
  <si>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</si>
  <si>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</si>
  <si>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</si>
  <si>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</si>
  <si>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</si>
  <si>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</si>
  <si>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</si>
  <si>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</si>
  <si>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</si>
  <si>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</si>
  <si>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</si>
  <si>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</si>
  <si>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</si>
  <si>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</si>
  <si>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</si>
  <si>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</si>
  <si>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</si>
  <si>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</si>
  <si>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</si>
  <si>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</si>
  <si>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</si>
  <si>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</si>
  <si>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</si>
  <si>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</si>
  <si>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</si>
  <si>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</si>
  <si>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</si>
  <si>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</si>
  <si>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</si>
  <si>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</si>
  <si>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</si>
  <si>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</si>
  <si>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</si>
  <si>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</si>
  <si>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</si>
  <si>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</si>
  <si>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</si>
  <si>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</si>
  <si>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</si>
  <si>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</si>
  <si>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</si>
  <si>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</si>
  <si>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</si>
  <si>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</si>
  <si>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</si>
  <si>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</si>
  <si>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</si>
  <si>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</si>
  <si>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</si>
  <si>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</si>
  <si>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</si>
  <si>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</si>
  <si>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</si>
  <si>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</si>
  <si>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</si>
  <si>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</si>
  <si>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</si>
  <si>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</si>
  <si>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</si>
  <si>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</si>
  <si>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</si>
  <si>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</si>
  <si>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</si>
  <si>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</si>
  <si>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</si>
  <si>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</si>
  <si>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</si>
  <si>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</si>
  <si>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</si>
  <si>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</si>
  <si>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</si>
  <si>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</si>
  <si>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</si>
  <si>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</si>
  <si>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</si>
  <si>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</si>
  <si>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</si>
  <si>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</si>
  <si>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</si>
  <si>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</si>
  <si>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</si>
  <si>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</si>
  <si>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</si>
  <si>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</si>
  <si>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</si>
  <si>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</si>
  <si>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</si>
  <si>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</si>
  <si>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</si>
  <si>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</si>
  <si>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</si>
  <si>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</si>
  <si>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</si>
  <si>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</si>
  <si>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</si>
  <si>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</si>
  <si>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</si>
  <si>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</si>
  <si>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</si>
  <si>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</si>
  <si>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</si>
  <si>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</si>
  <si>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</si>
  <si>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</si>
  <si>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</si>
  <si>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</si>
  <si>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</si>
  <si>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</si>
  <si>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</si>
  <si>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</si>
  <si>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</si>
  <si>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</si>
  <si>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</si>
  <si>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</si>
  <si>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</si>
  <si>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</si>
  <si>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</si>
  <si>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</si>
  <si>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</si>
  <si>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</si>
  <si>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</si>
  <si>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</si>
  <si>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</si>
  <si>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</si>
  <si>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</si>
  <si>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</si>
  <si>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</si>
  <si>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</si>
  <si>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</si>
  <si>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</si>
  <si>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</si>
  <si>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</si>
  <si>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</si>
  <si>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</si>
  <si>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</si>
  <si>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</si>
  <si>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</si>
  <si>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</si>
  <si>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</si>
  <si>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</si>
  <si>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</si>
  <si>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</si>
  <si>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</si>
  <si>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</si>
  <si>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</si>
  <si>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</si>
  <si>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</si>
  <si>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</si>
  <si>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</si>
  <si>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</si>
  <si>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</si>
  <si>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</si>
  <si>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</si>
  <si>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</si>
  <si>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</si>
  <si>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</si>
  <si>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</si>
  <si>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</si>
  <si>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</si>
  <si>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</si>
  <si>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</si>
  <si>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</si>
  <si>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</si>
  <si>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</si>
  <si>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</si>
  <si>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</si>
  <si>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</si>
  <si>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</si>
  <si>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</si>
  <si>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</si>
  <si>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</si>
  <si>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</si>
  <si>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</si>
  <si>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</si>
  <si>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</si>
  <si>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</si>
  <si>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</si>
  <si>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</si>
  <si>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</si>
  <si>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</si>
  <si>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</si>
  <si>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</si>
  <si>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</si>
  <si>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</si>
  <si>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</si>
  <si>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</si>
  <si>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</si>
  <si>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</si>
  <si>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</si>
  <si>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</si>
  <si>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</si>
  <si>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</si>
  <si>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</si>
  <si>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</si>
  <si>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</si>
  <si>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</si>
  <si>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</si>
  <si>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</si>
  <si>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</si>
  <si>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</si>
  <si>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</si>
  <si>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</si>
  <si>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</si>
  <si>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</si>
  <si>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</si>
  <si>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</si>
  <si>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</si>
  <si>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</si>
  <si>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</si>
  <si>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</si>
  <si>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</si>
  <si>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</si>
  <si>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</si>
  <si>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</si>
  <si>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</si>
  <si>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</si>
  <si>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</si>
  <si>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</si>
  <si>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</si>
  <si>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</si>
  <si>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</si>
  <si>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</si>
  <si>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</si>
  <si>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</si>
  <si>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</si>
  <si>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</si>
  <si>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</si>
  <si>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</si>
  <si>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</si>
  <si>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</si>
  <si>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</si>
  <si>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</si>
  <si>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</si>
  <si>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</si>
  <si>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</si>
  <si>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</si>
  <si>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</si>
  <si>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</si>
  <si>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</si>
  <si>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</si>
  <si>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</si>
  <si>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</si>
  <si>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</si>
  <si>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</si>
  <si>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</si>
  <si>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</si>
  <si>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</si>
  <si>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</si>
  <si>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</si>
  <si>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</si>
  <si>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</si>
  <si>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</si>
  <si>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</si>
  <si>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</si>
  <si>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</si>
  <si>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</si>
  <si>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</si>
  <si>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</si>
  <si>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</si>
  <si>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</si>
  <si>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</si>
  <si>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</si>
  <si>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</si>
  <si>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</si>
  <si>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</si>
  <si>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</si>
  <si>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</si>
  <si>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</si>
  <si>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</si>
  <si>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</si>
  <si>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</si>
  <si>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</si>
  <si>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</si>
  <si>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</si>
  <si>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</si>
  <si>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</si>
  <si>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</si>
  <si>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</si>
  <si>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</si>
  <si>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</si>
  <si>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</si>
  <si>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</si>
  <si>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</si>
  <si>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</si>
  <si>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</si>
  <si>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</si>
  <si>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</si>
  <si>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</si>
  <si>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</si>
  <si>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</si>
  <si>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</si>
  <si>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</si>
  <si>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</si>
  <si>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</si>
  <si>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</si>
  <si>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</si>
  <si>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</si>
  <si>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</si>
  <si>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</si>
  <si>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</si>
  <si>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</si>
  <si>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</si>
  <si>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</si>
  <si>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</si>
  <si>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</si>
  <si>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</si>
  <si>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</si>
  <si>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</si>
  <si>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</si>
  <si>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</si>
  <si>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</si>
  <si>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</si>
  <si>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</si>
  <si>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</si>
  <si>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</si>
  <si>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</si>
  <si>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</si>
  <si>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</si>
  <si>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</si>
  <si>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</si>
  <si>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</si>
  <si>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</si>
  <si>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</si>
  <si>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</si>
  <si>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</si>
  <si>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</si>
  <si>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</si>
  <si>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</si>
  <si>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</si>
  <si>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</si>
  <si>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</si>
  <si>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</si>
  <si>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</si>
  <si>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</si>
  <si>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</si>
  <si>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</si>
  <si>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</si>
  <si>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</si>
  <si>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</si>
  <si>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</si>
  <si>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</si>
  <si>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</si>
  <si>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</si>
  <si>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</si>
  <si>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</si>
  <si>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</si>
  <si>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</si>
  <si>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</si>
  <si>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</si>
  <si>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</si>
  <si>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</si>
  <si>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</si>
  <si>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</si>
  <si>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</si>
  <si>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</si>
  <si>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</si>
  <si>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</si>
  <si>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</si>
  <si>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</si>
  <si>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</si>
  <si>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</si>
  <si>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</si>
  <si>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</si>
  <si>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</si>
  <si>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</si>
  <si>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</si>
  <si>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</si>
  <si>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</si>
  <si>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</si>
  <si>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</si>
  <si>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</si>
  <si>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</si>
  <si>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</si>
  <si>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</si>
  <si>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</si>
  <si>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</si>
  <si>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</si>
  <si>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</si>
  <si>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</si>
  <si>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</si>
  <si>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</si>
  <si>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</si>
  <si>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</si>
  <si>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</si>
  <si>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</si>
  <si>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</si>
  <si>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</si>
  <si>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</si>
  <si>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</si>
  <si>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</si>
  <si>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</si>
  <si>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</si>
  <si>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</si>
  <si>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</si>
  <si>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</si>
  <si>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</si>
  <si>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</si>
  <si>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</si>
  <si>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</si>
  <si>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</si>
  <si>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</si>
  <si>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</si>
  <si>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</si>
  <si>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</si>
  <si>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</si>
  <si>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</si>
  <si>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</si>
  <si>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</si>
  <si>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</si>
  <si>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</si>
  <si>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</si>
  <si>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</si>
  <si>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</si>
  <si>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</si>
  <si>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</si>
  <si>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</si>
  <si>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</si>
  <si>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</si>
  <si>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</si>
  <si>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</si>
  <si>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</si>
  <si>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</si>
  <si>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</si>
  <si>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</si>
  <si>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</si>
  <si>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</si>
  <si>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</si>
  <si>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</si>
  <si>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</si>
  <si>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</si>
  <si>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</si>
  <si>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</si>
  <si>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</si>
  <si>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</si>
  <si>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</si>
  <si>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</si>
  <si>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</si>
  <si>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</si>
  <si>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</si>
  <si>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</si>
  <si>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</si>
  <si>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</si>
  <si>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</si>
  <si>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</si>
  <si>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</si>
  <si>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</si>
  <si>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</si>
  <si>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</si>
  <si>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</si>
  <si>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</si>
  <si>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</si>
  <si>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</si>
  <si>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</si>
  <si>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</si>
  <si>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</si>
  <si>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</si>
  <si>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</si>
  <si>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</si>
  <si>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</si>
  <si>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</si>
  <si>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</si>
  <si>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</si>
  <si>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</si>
  <si>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</si>
  <si>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</si>
  <si>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</si>
  <si>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</si>
  <si>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</si>
  <si>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</si>
  <si>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</si>
  <si>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</si>
  <si>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</si>
  <si>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</si>
  <si>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</si>
  <si>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</si>
  <si>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</si>
  <si>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</si>
  <si>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</si>
  <si>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</si>
  <si>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</si>
  <si>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</si>
  <si>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</si>
  <si>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</si>
  <si>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</si>
  <si>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</si>
  <si>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</si>
  <si>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</si>
  <si>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</si>
  <si>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</si>
  <si>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</si>
  <si>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</si>
  <si>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</si>
  <si>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</si>
  <si>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</si>
  <si>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</si>
  <si>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</si>
  <si>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</si>
  <si>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</si>
  <si>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</si>
  <si>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</si>
  <si>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</si>
  <si>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</si>
  <si>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</si>
  <si>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</si>
  <si>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</si>
  <si>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</si>
  <si>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</si>
  <si>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</si>
  <si>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</si>
  <si>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</si>
  <si>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</si>
  <si>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</si>
  <si>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</si>
  <si>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</si>
  <si>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</si>
  <si>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</si>
  <si>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</si>
  <si>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</si>
  <si>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</si>
  <si>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</si>
  <si>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</si>
  <si>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</si>
  <si>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</si>
  <si>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</si>
  <si>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</si>
  <si>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</si>
  <si>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</si>
  <si>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</si>
  <si>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</si>
  <si>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</si>
  <si>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</si>
  <si>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</si>
  <si>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</si>
  <si>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</si>
  <si>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</si>
  <si>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</si>
  <si>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</si>
  <si>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</si>
  <si>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</si>
  <si>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</si>
  <si>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</si>
  <si>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</si>
  <si>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</si>
  <si>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</si>
  <si>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</si>
  <si>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</si>
  <si>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</si>
  <si>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</si>
  <si>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</si>
  <si>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</si>
  <si>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</si>
  <si>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</si>
  <si>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</si>
  <si>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</si>
  <si>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</si>
  <si>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</si>
  <si>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</si>
  <si>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</si>
  <si>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</si>
  <si>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</si>
  <si>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</si>
  <si>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</si>
  <si>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</si>
  <si>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</si>
  <si>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</si>
  <si>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</si>
  <si>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</si>
  <si>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</si>
  <si>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</si>
  <si>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</si>
  <si>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</si>
  <si>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</si>
  <si>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</si>
  <si>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</si>
  <si>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</si>
  <si>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</si>
  <si>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</si>
  <si>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</si>
  <si>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</si>
  <si>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</si>
  <si>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</si>
  <si>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</si>
  <si>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</si>
  <si>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</si>
  <si>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</si>
  <si>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</si>
  <si>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</si>
  <si>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</si>
  <si>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</si>
  <si>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</si>
  <si>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</si>
  <si>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</si>
  <si>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</si>
  <si>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</si>
  <si>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</si>
  <si>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</si>
  <si>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</si>
  <si>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</si>
  <si>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</si>
  <si>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</si>
  <si>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</si>
  <si>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</si>
  <si>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</si>
  <si>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</si>
  <si>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</si>
  <si>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</si>
  <si>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</si>
  <si>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</si>
  <si>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</si>
  <si>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</si>
  <si>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</si>
  <si>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</si>
  <si>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</si>
  <si>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</si>
  <si>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</si>
  <si>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</si>
  <si>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</si>
  <si>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</si>
  <si>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</si>
  <si>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</si>
  <si>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</si>
  <si>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</si>
  <si>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</si>
  <si>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</si>
  <si>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</si>
  <si>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</si>
  <si>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</si>
  <si>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</si>
  <si>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</si>
  <si>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</si>
  <si>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</si>
  <si>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</si>
  <si>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</si>
  <si>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</si>
  <si>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</si>
  <si>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</si>
  <si>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</si>
  <si>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</si>
  <si>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</si>
  <si>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</si>
  <si>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</si>
  <si>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</si>
  <si>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</si>
  <si>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</si>
  <si>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</si>
  <si>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</si>
  <si>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</si>
  <si>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</si>
  <si>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</si>
  <si>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</si>
  <si>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</si>
  <si>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</si>
  <si>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</si>
  <si>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</si>
  <si>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</si>
  <si>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</si>
  <si>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</si>
  <si>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</si>
  <si>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</si>
  <si>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</si>
  <si>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</si>
  <si>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</si>
  <si>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</si>
  <si>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</si>
  <si>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</si>
  <si>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</si>
  <si>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</si>
  <si>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</si>
  <si>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</si>
  <si>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</si>
  <si>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</si>
  <si>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</si>
  <si>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</si>
  <si>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</si>
  <si>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</si>
  <si>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</si>
  <si>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</si>
  <si>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</si>
  <si>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</si>
  <si>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</si>
  <si>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</si>
  <si>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</si>
  <si>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</si>
  <si>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</si>
  <si>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</si>
  <si>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</si>
  <si>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</si>
  <si>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</si>
  <si>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</si>
  <si>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</si>
  <si>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</si>
  <si>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</si>
  <si>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</si>
  <si>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</si>
  <si>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</si>
  <si>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</si>
  <si>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</si>
  <si>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</si>
  <si>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</si>
  <si>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</si>
  <si>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</si>
  <si>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</si>
  <si>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</si>
  <si>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</si>
  <si>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</si>
  <si>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</si>
  <si>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</si>
  <si>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</si>
  <si>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</si>
  <si>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</si>
  <si>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</si>
  <si>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</si>
  <si>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</si>
  <si>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</si>
  <si>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</si>
  <si>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</si>
  <si>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</si>
  <si>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</si>
  <si>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</si>
  <si>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</si>
  <si>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</si>
  <si>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</si>
  <si>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</si>
  <si>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</si>
  <si>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</si>
  <si>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</si>
  <si>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</si>
  <si>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</si>
  <si>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</si>
  <si>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</si>
  <si>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</si>
  <si>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</si>
  <si>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</si>
  <si>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</si>
  <si>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</si>
  <si>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</si>
  <si>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</si>
  <si>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</si>
  <si>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</si>
  <si>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</si>
  <si>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</si>
  <si>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</si>
  <si>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</si>
  <si>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</si>
  <si>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</si>
  <si>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</si>
  <si>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</si>
  <si>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</si>
  <si>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</si>
  <si>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</si>
  <si>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</si>
  <si>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</si>
  <si>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</si>
  <si>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</si>
  <si>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</si>
  <si>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</si>
  <si>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</si>
  <si>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</si>
  <si>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</si>
  <si>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</si>
  <si>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</si>
  <si>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</si>
  <si>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</si>
  <si>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</si>
  <si>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</si>
  <si>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</si>
  <si>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</si>
  <si>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</si>
  <si>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</si>
  <si>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</si>
  <si>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</si>
  <si>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</si>
  <si>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</si>
  <si>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</si>
  <si>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</si>
  <si>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</si>
  <si>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</si>
  <si>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</si>
  <si>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</si>
  <si>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</si>
  <si>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</si>
  <si>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</si>
  <si>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</si>
  <si>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</si>
  <si>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</si>
  <si>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</si>
  <si>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</si>
  <si>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</si>
  <si>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</si>
  <si>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</si>
  <si>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</si>
  <si>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</si>
  <si>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</si>
  <si>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</si>
  <si>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</si>
  <si>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</si>
  <si>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</si>
  <si>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</si>
  <si>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</si>
  <si>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</si>
  <si>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</si>
  <si>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</si>
  <si>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</si>
  <si>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</si>
  <si>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</si>
  <si>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</si>
  <si>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</si>
  <si>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</si>
  <si>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</si>
  <si>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</si>
  <si>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</si>
  <si>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</si>
  <si>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</si>
  <si>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</si>
  <si>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</si>
  <si>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</si>
  <si>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</si>
  <si>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</si>
  <si>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</si>
  <si>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</si>
  <si>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</si>
  <si>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</si>
  <si>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</si>
  <si>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</si>
  <si>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</si>
  <si>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</si>
  <si>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</si>
  <si>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</si>
  <si>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</si>
  <si>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</si>
  <si>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</si>
  <si>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</si>
  <si>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</si>
  <si>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</si>
  <si>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</si>
  <si>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</si>
  <si>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</si>
  <si>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</si>
  <si>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</si>
  <si>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</si>
  <si>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</si>
  <si>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</si>
  <si>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</si>
  <si>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</si>
  <si>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</si>
  <si>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</si>
  <si>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</si>
  <si>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</si>
  <si>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</si>
  <si>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</si>
  <si>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</si>
  <si>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</si>
  <si>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</si>
  <si>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</si>
  <si>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</si>
  <si>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</si>
  <si>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</si>
  <si>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</si>
  <si>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</si>
  <si>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</si>
  <si>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</si>
  <si>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</si>
  <si>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</si>
  <si>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</si>
  <si>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</si>
  <si>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</si>
  <si>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</si>
  <si>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</si>
  <si>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</si>
  <si>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</si>
  <si>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</si>
  <si>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</si>
  <si>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</si>
  <si>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</si>
  <si>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</si>
  <si>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</si>
  <si>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</si>
  <si>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</si>
  <si>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</si>
  <si>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</si>
  <si>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</si>
  <si>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</si>
  <si>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</si>
  <si>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</si>
  <si>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</si>
  <si>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</si>
  <si>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</si>
  <si>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</si>
  <si>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</si>
  <si>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</si>
  <si>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</si>
  <si>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</si>
  <si>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</si>
  <si>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</si>
  <si>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</si>
  <si>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</si>
  <si>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</si>
  <si>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</si>
  <si>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</si>
  <si>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</si>
  <si>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</si>
  <si>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</si>
  <si>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</si>
  <si>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</si>
  <si>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</si>
  <si>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</si>
  <si>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</si>
  <si>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</si>
  <si>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</si>
  <si>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</si>
  <si>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</si>
  <si>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</si>
  <si>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</si>
  <si>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</si>
  <si>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</si>
  <si>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</si>
  <si>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</si>
  <si>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</si>
  <si>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</si>
  <si>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</si>
  <si>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</si>
  <si>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</si>
  <si>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</si>
  <si>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</si>
  <si>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</si>
  <si>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</si>
  <si>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</si>
  <si>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</si>
  <si>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</si>
  <si>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</si>
  <si>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</si>
  <si>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</si>
  <si>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</si>
  <si>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</si>
  <si>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</si>
  <si>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</si>
  <si>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</si>
  <si>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</si>
  <si>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</si>
  <si>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</si>
  <si>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</si>
  <si>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</si>
  <si>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</si>
  <si>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</si>
  <si>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</si>
  <si>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</si>
  <si>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</si>
  <si>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</si>
  <si>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</si>
  <si>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</si>
  <si>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</si>
  <si>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</si>
  <si>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</si>
  <si>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</si>
  <si>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</si>
  <si>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</si>
  <si>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</si>
  <si>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</si>
  <si>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</si>
  <si>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</si>
  <si>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</si>
  <si>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</si>
  <si>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</si>
  <si>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</si>
  <si>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</si>
  <si>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</si>
  <si>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</si>
  <si>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</si>
  <si>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</si>
  <si>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</si>
  <si>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</si>
  <si>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</si>
  <si>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</si>
  <si>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</si>
  <si>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</si>
  <si>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</si>
  <si>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</si>
  <si>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</si>
  <si>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</si>
  <si>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</si>
  <si>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</si>
  <si>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</si>
  <si>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</si>
  <si>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</si>
  <si>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</si>
  <si>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</si>
  <si>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</si>
  <si>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</si>
  <si>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</si>
  <si>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</si>
  <si>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</si>
  <si>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</si>
  <si>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</si>
  <si>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</si>
  <si>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</si>
  <si>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</si>
  <si>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</si>
  <si>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</si>
  <si>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</si>
  <si>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</si>
  <si>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</si>
  <si>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</si>
  <si>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</si>
  <si>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</si>
  <si>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</si>
  <si>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</si>
  <si>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</si>
  <si>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</si>
  <si>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</si>
  <si>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</si>
  <si>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</si>
  <si>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</si>
  <si>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</si>
  <si>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</si>
  <si>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</si>
  <si>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</si>
  <si>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</si>
  <si>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</si>
  <si>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</si>
  <si>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</si>
  <si>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</si>
  <si>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</si>
  <si>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</si>
  <si>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</si>
  <si>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</si>
  <si>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</si>
  <si>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</si>
  <si>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</si>
  <si>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</si>
  <si>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</si>
  <si>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</si>
  <si>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</si>
  <si>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</si>
  <si>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</si>
  <si>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</si>
  <si>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</si>
  <si>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</si>
  <si>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</si>
  <si>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</si>
  <si>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</si>
  <si>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</si>
  <si>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</si>
  <si>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</si>
  <si>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</si>
  <si>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</si>
  <si>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</si>
  <si>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</si>
  <si>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</si>
  <si>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</si>
  <si>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</si>
  <si>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</si>
  <si>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</si>
  <si>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</si>
  <si>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</si>
  <si>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</si>
  <si>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</si>
  <si>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</si>
  <si>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</si>
  <si>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</si>
  <si>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</si>
  <si>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</si>
  <si>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</si>
  <si>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</si>
  <si>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</si>
  <si>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</si>
  <si>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</si>
  <si>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</si>
  <si>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</si>
  <si>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</si>
  <si>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</si>
  <si>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</si>
  <si>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</si>
  <si>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</si>
  <si>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</si>
  <si>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</si>
  <si>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</si>
  <si>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</si>
  <si>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</si>
  <si>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</si>
  <si>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</si>
  <si>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</si>
  <si>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</si>
  <si>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</si>
  <si>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</si>
  <si>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</si>
  <si>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</si>
  <si>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</si>
  <si>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</si>
  <si>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</si>
  <si>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</si>
  <si>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</si>
  <si>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</si>
  <si>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</si>
  <si>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</si>
  <si>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</si>
  <si>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</si>
  <si>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</si>
  <si>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</si>
  <si>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</si>
  <si>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</si>
  <si>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</si>
  <si>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</si>
  <si>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</si>
  <si>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</si>
  <si>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</si>
  <si>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</si>
  <si>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</si>
  <si>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</si>
  <si>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</si>
  <si>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</si>
  <si>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</si>
  <si>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</si>
  <si>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</si>
  <si>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</si>
  <si>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</si>
  <si>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</si>
  <si>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</si>
  <si>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</si>
  <si>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</si>
  <si>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</si>
  <si>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</si>
  <si>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</si>
  <si>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</si>
  <si>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</si>
  <si>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</si>
  <si>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</si>
  <si>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</si>
  <si>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</si>
  <si>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</si>
  <si>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</si>
  <si>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</si>
  <si>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</si>
  <si>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</si>
  <si>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</si>
  <si>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</si>
  <si>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</si>
  <si>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</si>
  <si>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</si>
  <si>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</si>
  <si>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</si>
  <si>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</si>
  <si>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</si>
  <si>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</si>
  <si>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</si>
  <si>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</si>
  <si>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</si>
  <si>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</si>
  <si>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</si>
  <si>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</si>
  <si>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</si>
  <si>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</si>
  <si>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</si>
  <si>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</si>
  <si>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</si>
  <si>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</si>
  <si>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</si>
  <si>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</si>
  <si>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</si>
  <si>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</si>
  <si>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</si>
  <si>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</si>
  <si>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</si>
  <si>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</si>
  <si>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</si>
  <si>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</si>
  <si>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</si>
  <si>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</si>
  <si>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</si>
  <si>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</si>
  <si>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</si>
  <si>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</si>
  <si>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</si>
  <si>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</si>
  <si>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</si>
  <si>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</si>
  <si>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</si>
  <si>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</si>
  <si>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</si>
  <si>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</si>
  <si>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</si>
  <si>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</si>
  <si>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</si>
  <si>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</si>
  <si>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</si>
  <si>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</si>
  <si>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</si>
  <si>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</si>
  <si>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</si>
  <si>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</si>
  <si>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</si>
  <si>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</si>
  <si>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</si>
  <si>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</si>
  <si>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</si>
  <si>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</si>
  <si>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</si>
  <si>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</si>
  <si>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</si>
  <si>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</si>
  <si>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</si>
  <si>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</si>
  <si>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</si>
  <si>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</si>
  <si>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</si>
  <si>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</si>
  <si>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</si>
  <si>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</si>
  <si>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</si>
  <si>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</si>
  <si>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</si>
  <si>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</si>
  <si>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</si>
  <si>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</si>
  <si>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</si>
  <si>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</si>
  <si>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</si>
  <si>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</si>
  <si>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</si>
  <si>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</si>
  <si>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</si>
  <si>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</si>
  <si>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</si>
  <si>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</si>
  <si>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</si>
  <si>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</si>
  <si>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</si>
  <si>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</si>
  <si>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</si>
  <si>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</si>
  <si>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</si>
  <si>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</si>
  <si>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</si>
  <si>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</si>
  <si>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</si>
  <si>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</si>
  <si>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</si>
  <si>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</si>
  <si>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</si>
  <si>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</si>
  <si>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</si>
  <si>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</si>
  <si>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</si>
  <si>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</si>
  <si>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</si>
  <si>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</si>
  <si>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</si>
  <si>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</si>
  <si>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</si>
  <si>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</si>
  <si>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</si>
  <si>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</si>
  <si>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</si>
  <si>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</si>
  <si>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</si>
  <si>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</si>
  <si>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</si>
  <si>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</si>
  <si>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</si>
  <si>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</si>
  <si>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</si>
  <si>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</si>
  <si>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</si>
  <si>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</si>
  <si>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</si>
  <si>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</si>
  <si>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</si>
  <si>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</si>
  <si>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</si>
  <si>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</si>
  <si>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</si>
  <si>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</si>
  <si>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</si>
  <si>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</si>
  <si>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</si>
  <si>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</si>
  <si>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</si>
  <si>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</si>
  <si>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</si>
  <si>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</si>
  <si>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</si>
  <si>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</si>
  <si>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</si>
  <si>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</si>
  <si>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</si>
  <si>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</si>
  <si>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</si>
  <si>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</si>
  <si>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</si>
  <si>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</si>
  <si>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</si>
  <si>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</si>
  <si>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</si>
  <si>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</si>
  <si>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</si>
  <si>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</si>
  <si>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</si>
  <si>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</si>
  <si>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</si>
  <si>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</si>
  <si>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</si>
  <si>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</si>
  <si>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</si>
  <si>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</si>
  <si>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</si>
  <si>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</si>
  <si>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</si>
  <si>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</si>
  <si>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</si>
  <si>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</si>
  <si>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</si>
  <si>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</si>
  <si>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</si>
  <si>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</si>
  <si>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</si>
  <si>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</si>
  <si>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</si>
  <si>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</si>
  <si>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</si>
  <si>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</si>
  <si>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</si>
  <si>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</si>
  <si>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</si>
  <si>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</si>
  <si>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</si>
  <si>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</si>
  <si>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</si>
  <si>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</si>
  <si>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</si>
  <si>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</si>
  <si>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</si>
  <si>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</si>
  <si>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</si>
  <si>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</si>
  <si>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</si>
  <si>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</si>
  <si>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</si>
  <si>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</si>
  <si>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</si>
  <si>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</si>
  <si>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</si>
  <si>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</si>
  <si>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</si>
  <si>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</si>
  <si>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</si>
  <si>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</si>
  <si>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</si>
  <si>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</si>
  <si>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</si>
  <si>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</si>
  <si>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</si>
  <si>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</si>
  <si>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</si>
  <si>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</si>
  <si>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</si>
  <si>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</si>
  <si>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</si>
  <si>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</si>
  <si>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</si>
  <si>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</si>
  <si>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</si>
  <si>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</si>
  <si>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</si>
  <si>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</si>
  <si>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</si>
  <si>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</si>
  <si>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</si>
  <si>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</si>
  <si>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</si>
  <si>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</si>
  <si>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</si>
  <si>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</si>
  <si>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</si>
  <si>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</si>
  <si>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</si>
  <si>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</si>
  <si>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</si>
  <si>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</si>
  <si>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</si>
  <si>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</si>
  <si>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</si>
  <si>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</si>
  <si>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</si>
  <si>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</si>
  <si>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</si>
  <si>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</si>
  <si>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</si>
  <si>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</si>
  <si>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</si>
  <si>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</si>
  <si>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</si>
  <si>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</si>
  <si>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</si>
  <si>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</si>
  <si>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</si>
  <si>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</si>
  <si>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</si>
  <si>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</si>
  <si>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</si>
  <si>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</si>
  <si>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</si>
  <si>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</si>
  <si>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</si>
  <si>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</si>
  <si>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</si>
  <si>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</si>
  <si>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</si>
  <si>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</si>
  <si>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</si>
  <si>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</si>
  <si>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</si>
  <si>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</si>
  <si>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</si>
  <si>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</si>
  <si>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</si>
  <si>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</si>
  <si>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</si>
  <si>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</si>
  <si>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</si>
  <si>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</si>
  <si>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</si>
  <si>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</si>
  <si>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</si>
  <si>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</si>
  <si>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</si>
  <si>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</si>
  <si>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</si>
  <si>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</si>
  <si>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</si>
  <si>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</si>
  <si>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</si>
  <si>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</si>
  <si>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</si>
  <si>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</si>
  <si>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</si>
  <si>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</si>
  <si>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</si>
  <si>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</si>
  <si>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</si>
  <si>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</si>
  <si>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</si>
  <si>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</si>
  <si>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</si>
  <si>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</si>
  <si>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</si>
  <si>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</si>
  <si>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</si>
  <si>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</si>
  <si>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</si>
  <si>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</si>
  <si>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</si>
  <si>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</si>
  <si>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</si>
  <si>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</si>
  <si>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</si>
  <si>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</si>
  <si>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</si>
  <si>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</si>
  <si>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</si>
  <si>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</si>
  <si>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</si>
  <si>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</si>
  <si>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</si>
  <si>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</si>
  <si>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</si>
  <si>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</si>
  <si>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</si>
  <si>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</si>
  <si>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</si>
  <si>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</si>
  <si>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</si>
  <si>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</si>
  <si>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</si>
  <si>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</si>
  <si>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</si>
  <si>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</si>
  <si>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</si>
  <si>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</si>
  <si>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</si>
  <si>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</si>
  <si>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</si>
  <si>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</si>
  <si>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</si>
  <si>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</si>
  <si>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</si>
  <si>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</si>
  <si>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</si>
  <si>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</si>
  <si>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</si>
  <si>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</si>
  <si>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</si>
  <si>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</si>
  <si>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</si>
  <si>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</si>
  <si>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</si>
  <si>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</si>
  <si>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</si>
  <si>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</si>
  <si>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</si>
  <si>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</si>
  <si>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</si>
  <si>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</si>
  <si>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</si>
  <si>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</si>
  <si>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</si>
  <si>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</si>
  <si>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</si>
  <si>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</si>
  <si>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</si>
  <si>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</si>
  <si>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</si>
  <si>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</si>
  <si>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</si>
  <si>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</si>
  <si>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</si>
  <si>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</si>
  <si>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</si>
  <si>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</si>
  <si>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</si>
  <si>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</si>
  <si>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</si>
  <si>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</si>
  <si>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</si>
  <si>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</si>
  <si>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</si>
  <si>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</si>
  <si>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</si>
  <si>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</si>
  <si>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</si>
  <si>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</si>
  <si>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</si>
  <si>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</si>
  <si>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</si>
  <si>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</si>
  <si>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</si>
  <si>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</si>
  <si>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</si>
  <si>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</si>
  <si>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</si>
  <si>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</si>
  <si>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</si>
  <si>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</si>
  <si>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</si>
  <si>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</si>
  <si>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</si>
  <si>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</si>
  <si>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</si>
  <si>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</si>
  <si>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</si>
  <si>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</si>
  <si>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</si>
  <si>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</si>
  <si>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</si>
  <si>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</si>
  <si>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</si>
  <si>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</si>
  <si>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</si>
  <si>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</si>
  <si>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</si>
  <si>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</si>
  <si>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</si>
  <si>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</si>
  <si>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</si>
  <si>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</si>
  <si>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</si>
  <si>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</si>
  <si>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</si>
  <si>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</si>
  <si>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</si>
  <si>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</si>
  <si>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</si>
  <si>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</si>
  <si>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</si>
  <si>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</si>
  <si>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</si>
  <si>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</si>
  <si>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</si>
  <si>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</si>
  <si>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</si>
  <si>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</si>
  <si>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</si>
  <si>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</si>
  <si>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</si>
  <si>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</si>
  <si>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</si>
  <si>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</si>
  <si>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</si>
  <si>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</si>
  <si>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</si>
  <si>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</si>
  <si>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</si>
  <si>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</si>
  <si>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</si>
  <si>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</si>
  <si>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</si>
  <si>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</si>
  <si>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</si>
  <si>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</si>
  <si>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</si>
  <si>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</si>
  <si>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</si>
  <si>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</si>
  <si>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</si>
  <si>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</si>
  <si>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</si>
  <si>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</si>
  <si>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</si>
  <si>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</si>
  <si>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</si>
  <si>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</si>
  <si>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</si>
  <si>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</si>
  <si>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</si>
  <si>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</si>
  <si>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</si>
  <si>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</si>
  <si>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</si>
  <si>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</si>
  <si>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</si>
  <si>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</si>
  <si>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</si>
  <si>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</si>
  <si>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</si>
  <si>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</si>
  <si>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</si>
  <si>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</si>
  <si>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</si>
  <si>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</si>
  <si>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</si>
  <si>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</si>
  <si>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</si>
  <si>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</si>
  <si>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</si>
  <si>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</si>
  <si>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</si>
  <si>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</si>
  <si>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</si>
  <si>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</si>
  <si>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</si>
  <si>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</si>
  <si>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</si>
  <si>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</si>
  <si>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</si>
  <si>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</si>
  <si>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</si>
  <si>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</si>
  <si>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</si>
  <si>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</si>
  <si>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</si>
  <si>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</si>
  <si>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</si>
  <si>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</si>
  <si>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</si>
  <si>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</si>
  <si>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</si>
  <si>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</si>
  <si>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</si>
  <si>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</si>
  <si>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</si>
  <si>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</si>
  <si>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</si>
  <si>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</si>
  <si>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</si>
  <si>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</si>
  <si>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</si>
  <si>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</si>
  <si>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</si>
  <si>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</si>
  <si>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</si>
  <si>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</si>
  <si>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</si>
  <si>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</si>
  <si>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</si>
  <si>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</si>
  <si>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</si>
  <si>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</si>
  <si>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</si>
  <si>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</si>
  <si>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</si>
  <si>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</si>
  <si>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</si>
  <si>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</si>
  <si>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</si>
  <si>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</si>
  <si>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</si>
  <si>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</si>
  <si>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</si>
  <si>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</si>
  <si>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</si>
  <si>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</si>
  <si>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</si>
  <si>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</si>
  <si>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</si>
  <si>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</si>
  <si>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</si>
  <si>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</si>
  <si>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</si>
  <si>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</si>
  <si>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</si>
  <si>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</si>
  <si>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</si>
  <si>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</si>
  <si>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</si>
  <si>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</si>
  <si>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</si>
  <si>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</si>
  <si>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</si>
  <si>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</si>
  <si>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</si>
  <si>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</si>
  <si>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</si>
  <si>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</si>
  <si>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</si>
  <si>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</si>
  <si>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</si>
  <si>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</si>
  <si>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</si>
  <si>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</si>
  <si>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</si>
  <si>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</si>
  <si>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</si>
  <si>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</si>
  <si>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</si>
  <si>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</si>
  <si>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</si>
  <si>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</si>
  <si>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</si>
  <si>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</si>
  <si>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</si>
  <si>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</si>
  <si>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</si>
  <si>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</si>
  <si>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</si>
  <si>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</si>
  <si>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</si>
  <si>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</si>
  <si>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</si>
  <si>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</si>
  <si>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</si>
  <si>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</si>
  <si>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</si>
  <si>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</si>
  <si>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</si>
  <si>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</si>
  <si>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</si>
  <si>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</si>
  <si>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</si>
  <si>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</si>
  <si>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</si>
  <si>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</si>
  <si>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</si>
  <si>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</si>
  <si>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</si>
  <si>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</si>
  <si>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</si>
  <si>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</si>
  <si>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</si>
  <si>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</si>
  <si>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</si>
  <si>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</si>
  <si>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</si>
  <si>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</si>
  <si>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</si>
  <si>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</si>
  <si>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</si>
  <si>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</si>
  <si>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</si>
  <si>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</si>
  <si>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</si>
  <si>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</si>
  <si>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</si>
  <si>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</si>
  <si>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</si>
  <si>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</si>
  <si>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</si>
  <si>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</si>
  <si>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</si>
  <si>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</si>
  <si>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</si>
  <si>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</si>
  <si>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</si>
  <si>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</si>
  <si>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</si>
  <si>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</si>
  <si>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</si>
  <si>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</si>
  <si>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</si>
  <si>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</si>
  <si>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</si>
  <si>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</si>
  <si>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</si>
  <si>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</si>
  <si>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</si>
  <si>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</si>
  <si>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</si>
  <si>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</si>
  <si>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</si>
  <si>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</si>
  <si>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</si>
  <si>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</si>
  <si>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</si>
  <si>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</si>
  <si>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</si>
  <si>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</si>
  <si>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</si>
  <si>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</si>
  <si>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</si>
  <si>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</si>
  <si>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</si>
  <si>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</si>
  <si>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</si>
  <si>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</si>
  <si>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</si>
  <si>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</si>
  <si>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</si>
  <si>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</si>
  <si>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</si>
  <si>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</si>
  <si>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</si>
  <si>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</si>
  <si>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</si>
  <si>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</si>
  <si>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</si>
  <si>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</si>
  <si>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</si>
  <si>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</si>
  <si>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</si>
  <si>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</si>
  <si>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</si>
  <si>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</si>
  <si>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</si>
  <si>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</si>
  <si>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</si>
  <si>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</si>
  <si>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</si>
  <si>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</si>
  <si>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</si>
  <si>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</si>
  <si>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</si>
  <si>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</si>
  <si>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</si>
  <si>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</si>
  <si>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</si>
  <si>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</si>
  <si>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</si>
  <si>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</si>
  <si>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</si>
  <si>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</si>
  <si>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</si>
  <si>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</si>
  <si>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</si>
  <si>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</si>
  <si>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</si>
  <si>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</si>
  <si>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</si>
  <si>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</si>
  <si>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</si>
  <si>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</si>
  <si>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</si>
  <si>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</si>
  <si>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</si>
  <si>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</si>
  <si>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</si>
  <si>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</si>
  <si>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</si>
  <si>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</si>
  <si>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</si>
  <si>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</si>
  <si>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</si>
  <si>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</si>
  <si>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</si>
  <si>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</si>
  <si>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</si>
  <si>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</si>
  <si>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</si>
  <si>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</si>
  <si>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</si>
  <si>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</si>
  <si>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</si>
  <si>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</si>
  <si>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</si>
  <si>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</si>
  <si>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</si>
  <si>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</si>
  <si>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</si>
  <si>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</si>
  <si>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</si>
  <si>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</si>
  <si>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</si>
  <si>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</si>
  <si>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</si>
  <si>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</si>
  <si>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</si>
  <si>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</si>
  <si>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</si>
  <si>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</si>
  <si>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</si>
  <si>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</si>
  <si>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</si>
  <si>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</si>
  <si>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</si>
  <si>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</si>
  <si>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</si>
  <si>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</si>
  <si>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</si>
  <si>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</si>
  <si>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</si>
  <si>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</si>
  <si>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</si>
  <si>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</si>
  <si>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</si>
  <si>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</si>
  <si>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</si>
  <si>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</si>
  <si>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</si>
  <si>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</si>
  <si>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</si>
  <si>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</si>
  <si>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</si>
  <si>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</si>
  <si>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</si>
  <si>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</si>
  <si>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</si>
  <si>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</si>
  <si>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</si>
  <si>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</si>
  <si>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</si>
  <si>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</si>
  <si>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</si>
  <si>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</si>
  <si>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</si>
  <si>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</si>
  <si>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</si>
  <si>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</si>
  <si>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</si>
  <si>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</si>
  <si>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</si>
  <si>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</si>
  <si>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</si>
  <si>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</si>
  <si>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</si>
  <si>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</si>
  <si>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</si>
  <si>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</si>
  <si>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</si>
  <si>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</si>
  <si>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</si>
  <si>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</si>
  <si>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</si>
  <si>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</si>
  <si>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</si>
  <si>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</si>
  <si>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</si>
  <si>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</si>
  <si>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</si>
  <si>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</si>
  <si>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</si>
  <si>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</si>
  <si>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</si>
  <si>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</si>
  <si>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</si>
  <si>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</si>
  <si>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</si>
  <si>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</si>
  <si>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</si>
  <si>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</si>
  <si>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</si>
  <si>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</si>
  <si>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</si>
  <si>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</si>
  <si>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</si>
  <si>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</si>
  <si>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</si>
  <si>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</si>
  <si>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</si>
  <si>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</si>
  <si>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</si>
  <si>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</si>
  <si>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</si>
  <si>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</si>
  <si>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</si>
  <si>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</si>
  <si>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</si>
  <si>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</si>
  <si>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</si>
  <si>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</si>
  <si>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</si>
  <si>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</si>
  <si>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</si>
  <si>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</si>
  <si>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</si>
  <si>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</si>
  <si>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</si>
  <si>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</si>
  <si>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</si>
  <si>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</si>
  <si>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</si>
  <si>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</si>
  <si>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</si>
  <si>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</si>
  <si>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</si>
  <si>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</si>
  <si>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</si>
  <si>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</si>
  <si>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</si>
  <si>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</si>
  <si>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</si>
  <si>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</si>
  <si>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</si>
  <si>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</si>
  <si>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</si>
  <si>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</si>
  <si>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</si>
  <si>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</si>
  <si>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</si>
  <si>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</si>
  <si>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</si>
  <si>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</si>
  <si>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</si>
  <si>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</si>
  <si>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</si>
  <si>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</si>
  <si>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</si>
  <si>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</si>
  <si>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</si>
  <si>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</si>
  <si>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</si>
  <si>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</si>
  <si>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</si>
  <si>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</si>
  <si>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</si>
  <si>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</si>
  <si>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</si>
  <si>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</si>
  <si>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</si>
  <si>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</si>
  <si>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</si>
  <si>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</si>
  <si>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</si>
  <si>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</si>
  <si>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</si>
  <si>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</si>
  <si>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</si>
  <si>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</si>
  <si>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</si>
  <si>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</si>
  <si>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</si>
  <si>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</si>
  <si>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</si>
  <si>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</si>
  <si>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</si>
  <si>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</si>
  <si>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</si>
  <si>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</si>
  <si>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</si>
  <si>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</si>
  <si>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</si>
  <si>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</si>
  <si>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</si>
  <si>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</si>
  <si>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</si>
  <si>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</si>
  <si>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</si>
  <si>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</si>
  <si>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</si>
  <si>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</si>
  <si>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</si>
  <si>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</si>
  <si>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</si>
  <si>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</si>
  <si>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</si>
  <si>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</si>
  <si>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</si>
  <si>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</si>
  <si>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</si>
  <si>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</si>
  <si>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</si>
  <si>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</si>
  <si>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</si>
  <si>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</si>
  <si>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</si>
  <si>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</si>
  <si>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</si>
  <si>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</si>
  <si>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</si>
  <si>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</si>
  <si>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</si>
  <si>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</si>
  <si>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</si>
  <si>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</si>
  <si>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</si>
  <si>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</si>
  <si>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</si>
  <si>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</si>
  <si>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</si>
  <si>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</si>
  <si>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</si>
  <si>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</si>
  <si>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</si>
  <si>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</si>
  <si>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</si>
  <si>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</si>
  <si>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</si>
  <si>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</si>
  <si>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</si>
  <si>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</si>
  <si>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</si>
  <si>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</si>
  <si>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</si>
  <si>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</si>
  <si>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</si>
  <si>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</si>
  <si>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</si>
  <si>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</si>
  <si>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</si>
  <si>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</si>
  <si>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</si>
  <si>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</si>
  <si>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</si>
  <si>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</si>
  <si>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</si>
  <si>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</si>
  <si>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</si>
  <si>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</si>
  <si>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</si>
  <si>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</si>
  <si>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</si>
  <si>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</si>
  <si>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</si>
  <si>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</si>
  <si>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</si>
  <si>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</si>
  <si>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</si>
  <si>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</si>
  <si>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</si>
  <si>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</si>
  <si>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</si>
  <si>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</si>
  <si>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</si>
  <si>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</si>
  <si>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</si>
  <si>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</si>
  <si>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</si>
  <si>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</si>
  <si>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</si>
  <si>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</si>
  <si>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</si>
  <si>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</si>
  <si>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</si>
  <si>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</si>
  <si>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</si>
  <si>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</si>
  <si>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</si>
  <si>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</si>
  <si>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</si>
  <si>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</si>
  <si>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</si>
  <si>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</si>
  <si>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</si>
  <si>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</si>
  <si>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</si>
  <si>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</si>
  <si>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</si>
  <si>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</si>
  <si>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</si>
  <si>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</si>
  <si>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</si>
  <si>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</si>
  <si>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</si>
  <si>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</si>
  <si>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</si>
  <si>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</si>
  <si>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</si>
  <si>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</si>
  <si>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</si>
  <si>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</si>
  <si>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</si>
  <si>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</si>
  <si>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</si>
  <si>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</si>
  <si>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</si>
  <si>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</si>
  <si>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</si>
  <si>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</si>
  <si>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</si>
  <si>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</si>
  <si>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</si>
  <si>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</si>
  <si>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</si>
  <si>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</si>
  <si>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</si>
  <si>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</si>
  <si>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</si>
  <si>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</si>
  <si>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</si>
  <si>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</si>
  <si>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</si>
  <si>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</si>
  <si>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</si>
  <si>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</si>
  <si>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</si>
  <si>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</si>
  <si>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</si>
  <si>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</si>
  <si>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</si>
  <si>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</si>
  <si>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</si>
  <si>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</si>
  <si>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</si>
  <si>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</si>
  <si>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</si>
  <si>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</si>
  <si>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</si>
  <si>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</si>
  <si>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</si>
  <si>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</si>
  <si>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</si>
  <si>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</si>
  <si>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</si>
  <si>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</si>
  <si>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</si>
  <si>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</si>
  <si>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</si>
  <si>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</si>
  <si>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</si>
  <si>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</si>
  <si>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</si>
  <si>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</si>
  <si>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</si>
  <si>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</si>
  <si>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</si>
  <si>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</si>
  <si>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</si>
  <si>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</si>
  <si>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</si>
  <si>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</si>
  <si>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</si>
  <si>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</si>
  <si>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</si>
  <si>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</si>
  <si>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</si>
  <si>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</si>
  <si>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</si>
  <si>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</si>
  <si>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</si>
  <si>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</si>
  <si>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</si>
  <si>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</si>
  <si>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</si>
  <si>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</si>
  <si>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</si>
  <si>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</si>
  <si>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</si>
  <si>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</si>
  <si>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</si>
  <si>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</si>
  <si>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</si>
  <si>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</si>
  <si>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</si>
  <si>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</si>
  <si>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</si>
  <si>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</si>
  <si>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</si>
  <si>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</si>
  <si>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</si>
  <si>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</si>
  <si>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</si>
  <si>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</si>
  <si>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</si>
  <si>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</si>
  <si>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</si>
  <si>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</si>
  <si>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</si>
  <si>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</si>
  <si>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</si>
  <si>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</si>
  <si>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</si>
  <si>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</si>
  <si>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</si>
  <si>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</si>
  <si>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</si>
  <si>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</si>
  <si>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</si>
  <si>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</si>
  <si>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</si>
  <si>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</si>
  <si>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</si>
  <si>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</si>
  <si>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</si>
  <si>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</si>
  <si>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</si>
  <si>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</si>
  <si>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</si>
  <si>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</si>
  <si>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</si>
  <si>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</si>
  <si>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</si>
  <si>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</si>
  <si>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</si>
  <si>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</si>
  <si>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</si>
  <si>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</si>
  <si>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</si>
  <si>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</si>
  <si>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</si>
  <si>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</si>
  <si>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</si>
  <si>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</si>
  <si>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</si>
  <si>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</si>
  <si>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</si>
  <si>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</si>
  <si>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</si>
  <si>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</si>
  <si>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</si>
  <si>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</si>
  <si>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</si>
  <si>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</si>
  <si>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</si>
  <si>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</si>
  <si>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</si>
  <si>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</si>
  <si>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</si>
  <si>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</si>
  <si>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</si>
  <si>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</si>
  <si>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</si>
  <si>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</si>
  <si>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</si>
  <si>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</si>
  <si>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</si>
  <si>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</si>
  <si>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</si>
  <si>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</si>
  <si>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</si>
  <si>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</si>
  <si>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</si>
  <si>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</si>
  <si>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</si>
  <si>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</si>
  <si>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</si>
  <si>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</si>
  <si>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</si>
  <si>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</si>
  <si>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</si>
  <si>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</si>
  <si>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</si>
  <si>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</si>
  <si>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</si>
  <si>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</si>
  <si>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</si>
  <si>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</si>
  <si>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</si>
  <si>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</si>
  <si>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</si>
  <si>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</si>
  <si>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</si>
  <si>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</si>
  <si>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</si>
  <si>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</si>
  <si>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</si>
  <si>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</si>
  <si>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</si>
  <si>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</si>
  <si>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</si>
  <si>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</si>
  <si>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</si>
  <si>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</si>
  <si>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</si>
  <si>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</si>
  <si>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</si>
  <si>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</si>
  <si>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</si>
  <si>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</si>
  <si>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</si>
  <si>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</si>
  <si>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</si>
  <si>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</si>
  <si>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</si>
  <si>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</si>
  <si>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</si>
  <si>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</si>
  <si>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</si>
  <si>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</si>
  <si>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</si>
  <si>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</si>
  <si>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</si>
  <si>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</si>
  <si>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</si>
  <si>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</si>
  <si>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</si>
  <si>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</si>
  <si>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</si>
  <si>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</si>
  <si>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</si>
  <si>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</si>
  <si>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</si>
  <si>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</si>
  <si>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</si>
  <si>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</si>
  <si>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</si>
  <si>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</si>
  <si>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</si>
  <si>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</si>
  <si>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</si>
  <si>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</si>
  <si>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</si>
  <si>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</si>
  <si>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</si>
  <si>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</si>
  <si>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</si>
  <si>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</si>
  <si>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</si>
  <si>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</si>
  <si>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</si>
  <si>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</si>
  <si>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</si>
  <si>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</si>
  <si>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</si>
  <si>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</si>
  <si>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</si>
  <si>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</si>
  <si>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</si>
  <si>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</si>
  <si>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</si>
  <si>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</si>
  <si>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</si>
  <si>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</si>
  <si>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</si>
  <si>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</si>
  <si>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</si>
  <si>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</si>
  <si>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</si>
  <si>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</si>
  <si>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</si>
  <si>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</si>
  <si>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</si>
  <si>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</si>
  <si>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</si>
  <si>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</si>
  <si>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</si>
  <si>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</si>
  <si>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</si>
  <si>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</si>
  <si>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</si>
  <si>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</si>
  <si>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</si>
  <si>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</si>
  <si>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</si>
  <si>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</si>
  <si>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</si>
  <si>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</si>
  <si>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</si>
  <si>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</si>
  <si>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</si>
  <si>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</si>
  <si>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</si>
  <si>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</si>
  <si>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</si>
  <si>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</si>
  <si>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</si>
  <si>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</si>
  <si>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</si>
  <si>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</si>
  <si>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</si>
  <si>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</si>
  <si>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</si>
  <si>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</si>
  <si>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</si>
  <si>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</si>
  <si>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</si>
  <si>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</si>
  <si>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</si>
  <si>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</si>
  <si>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</si>
  <si>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</si>
  <si>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</si>
  <si>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</si>
  <si>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</si>
  <si>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</si>
  <si>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</si>
  <si>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</si>
  <si>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</si>
  <si>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</si>
  <si>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</si>
  <si>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</si>
  <si>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</si>
  <si>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</si>
  <si>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</si>
  <si>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</si>
  <si>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</si>
  <si>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</si>
  <si>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</si>
  <si>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</si>
  <si>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</si>
  <si>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</si>
  <si>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</si>
  <si>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</si>
  <si>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</si>
  <si>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</si>
  <si>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</si>
  <si>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</si>
  <si>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</si>
  <si>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</si>
  <si>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</si>
  <si>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</si>
  <si>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</si>
  <si>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</si>
  <si>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</si>
  <si>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</si>
  <si>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</si>
  <si>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</si>
  <si>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</si>
  <si>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</si>
  <si>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</si>
  <si>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</si>
  <si>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</si>
  <si>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</si>
  <si>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</si>
  <si>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</si>
  <si>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</si>
  <si>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</si>
  <si>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</si>
  <si>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</si>
  <si>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</si>
  <si>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</si>
  <si>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</si>
  <si>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</si>
  <si>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</si>
  <si>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</si>
  <si>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</si>
  <si>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</si>
  <si>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</si>
  <si>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</si>
  <si>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</si>
  <si>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</si>
  <si>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</si>
  <si>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</si>
  <si>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</si>
  <si>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</si>
  <si>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</si>
  <si>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</si>
  <si>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</si>
  <si>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</si>
  <si>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</si>
  <si>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</si>
  <si>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</si>
  <si>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</si>
  <si>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</si>
  <si>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</si>
  <si>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</si>
  <si>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</si>
  <si>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</si>
  <si>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</si>
  <si>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</si>
  <si>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</si>
  <si>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</si>
  <si>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</si>
  <si>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</si>
  <si>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</si>
  <si>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</si>
  <si>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</si>
  <si>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</si>
  <si>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</si>
  <si>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</si>
  <si>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</si>
  <si>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</si>
  <si>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</si>
  <si>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</si>
  <si>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</si>
  <si>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</si>
  <si>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</si>
  <si>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</si>
  <si>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</si>
  <si>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</si>
  <si>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</si>
  <si>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</si>
  <si>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</si>
  <si>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</si>
  <si>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</si>
  <si>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</si>
  <si>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</si>
  <si>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</si>
  <si>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</si>
  <si>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</si>
  <si>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</si>
  <si>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</si>
  <si>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</si>
  <si>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</si>
  <si>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</si>
  <si>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</si>
  <si>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</si>
  <si>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</si>
  <si>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</si>
  <si>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</si>
  <si>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</si>
  <si>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</si>
  <si>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</si>
  <si>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</si>
  <si>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</si>
  <si>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</si>
  <si>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</si>
  <si>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</si>
  <si>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</si>
  <si>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</si>
  <si>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</si>
  <si>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</si>
  <si>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</si>
  <si>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</si>
  <si>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</si>
  <si>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</si>
  <si>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</si>
  <si>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</si>
  <si>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</si>
  <si>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</si>
  <si>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</si>
  <si>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</si>
  <si>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</si>
  <si>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</si>
  <si>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</si>
  <si>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</si>
  <si>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</si>
  <si>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</si>
  <si>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</si>
  <si>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</si>
  <si>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</si>
  <si>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</si>
  <si>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</si>
  <si>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</si>
  <si>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</si>
  <si>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</si>
  <si>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</si>
  <si>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</si>
  <si>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</si>
  <si>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</si>
  <si>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</si>
  <si>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</si>
  <si>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</si>
  <si>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</si>
  <si>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</si>
  <si>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</si>
  <si>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</si>
  <si>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</si>
  <si>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</si>
  <si>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</si>
  <si>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</si>
  <si>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</si>
  <si>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</si>
  <si>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</si>
  <si>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</si>
  <si>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</si>
  <si>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</si>
  <si>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</si>
  <si>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</si>
  <si>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</si>
  <si>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</si>
  <si>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</si>
  <si>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</si>
  <si>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</si>
  <si>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</si>
  <si>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</si>
  <si>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</si>
  <si>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</si>
  <si>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</si>
  <si>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</si>
  <si>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</si>
  <si>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</si>
  <si>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</si>
  <si>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</si>
  <si>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</si>
  <si>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</si>
  <si>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</si>
  <si>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</si>
  <si>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</si>
  <si>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</si>
  <si>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</si>
  <si>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</si>
  <si>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</si>
  <si>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</si>
  <si>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</si>
  <si>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</si>
  <si>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</si>
  <si>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</si>
  <si>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</si>
  <si>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</si>
  <si>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</si>
  <si>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</si>
  <si>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</si>
  <si>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</si>
  <si>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</si>
  <si>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</si>
  <si>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</si>
  <si>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</si>
  <si>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</si>
  <si>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</si>
  <si>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</si>
  <si>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</si>
  <si>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</si>
  <si>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</si>
  <si>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</si>
  <si>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</si>
  <si>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</si>
  <si>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</si>
  <si>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</si>
  <si>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</si>
  <si>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</si>
  <si>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</si>
  <si>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</si>
  <si>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</si>
  <si>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</si>
  <si>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</si>
  <si>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</si>
  <si>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</si>
  <si>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</si>
  <si>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</si>
  <si>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</si>
  <si>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</si>
  <si>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</si>
  <si>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</si>
  <si>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</si>
  <si>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</si>
  <si>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</si>
  <si>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</si>
  <si>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</si>
  <si>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</si>
  <si>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</si>
  <si>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</si>
  <si>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</si>
  <si>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</si>
  <si>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</si>
  <si>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</si>
  <si>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</si>
  <si>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</si>
  <si>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</si>
  <si>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</si>
  <si>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</si>
  <si>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</si>
  <si>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</si>
  <si>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</si>
  <si>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</si>
  <si>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</si>
  <si>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</si>
  <si>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</si>
  <si>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</si>
  <si>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</si>
  <si>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</si>
  <si>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</si>
  <si>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</si>
  <si>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</si>
  <si>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</si>
  <si>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</si>
  <si>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</si>
  <si>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</si>
  <si>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</si>
  <si>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</si>
  <si>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</si>
  <si>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</si>
  <si>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</si>
  <si>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</si>
  <si>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</si>
  <si>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</si>
  <si>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</si>
  <si>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</si>
  <si>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</si>
  <si>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</si>
  <si>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</si>
  <si>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</si>
  <si>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</si>
  <si>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</si>
  <si>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</si>
  <si>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</si>
  <si>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</si>
  <si>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</si>
  <si>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</si>
  <si>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</si>
  <si>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</si>
  <si>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</si>
  <si>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</si>
  <si>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</si>
  <si>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</si>
  <si>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</si>
  <si>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</si>
  <si>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</si>
  <si>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</si>
  <si>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</si>
  <si>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</si>
  <si>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</si>
  <si>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</si>
  <si>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</si>
  <si>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</si>
  <si>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</si>
  <si>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</si>
  <si>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</si>
  <si>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</si>
  <si>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</si>
  <si>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</si>
  <si>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</si>
  <si>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</si>
  <si>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</si>
  <si>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</si>
  <si>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</si>
  <si>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</si>
  <si>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</si>
  <si>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</si>
  <si>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</si>
  <si>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</si>
  <si>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</si>
  <si>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</si>
  <si>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</si>
  <si>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</si>
  <si>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</si>
  <si>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</si>
  <si>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</si>
  <si>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</si>
  <si>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</si>
  <si>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</si>
  <si>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</si>
  <si>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</si>
  <si>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</si>
  <si>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</si>
  <si>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</si>
  <si>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</si>
  <si>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</si>
  <si>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</si>
  <si>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</si>
  <si>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</si>
  <si>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</si>
  <si>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</si>
  <si>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</si>
  <si>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</si>
  <si>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</si>
  <si>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</si>
  <si>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</si>
  <si>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</si>
  <si>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</si>
  <si>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</si>
  <si>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</si>
  <si>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</si>
  <si>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</si>
  <si>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</si>
  <si>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</si>
  <si>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</si>
  <si>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</si>
  <si>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</si>
  <si>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</si>
  <si>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</si>
  <si>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</si>
  <si>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</si>
  <si>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</si>
  <si>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</si>
  <si>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</si>
  <si>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</si>
  <si>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</si>
  <si>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</si>
  <si>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</si>
  <si>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</si>
  <si>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</si>
  <si>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</si>
  <si>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</si>
  <si>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</si>
  <si>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</si>
  <si>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</si>
  <si>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</si>
  <si>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</si>
  <si>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</si>
  <si>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</si>
  <si>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</si>
  <si>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</si>
  <si>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</si>
  <si>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</si>
  <si>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</si>
  <si>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</si>
  <si>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</si>
  <si>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</si>
  <si>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</si>
  <si>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</si>
  <si>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</si>
  <si>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</si>
  <si>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</si>
  <si>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</si>
  <si>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</si>
  <si>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</si>
  <si>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</si>
  <si>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</si>
  <si>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</si>
  <si>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</si>
  <si>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</si>
  <si>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</si>
  <si>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</si>
  <si>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</si>
  <si>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</si>
  <si>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</si>
  <si>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</si>
  <si>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</si>
  <si>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</si>
  <si>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</si>
  <si>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</si>
  <si>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</si>
  <si>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</si>
  <si>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</si>
  <si>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</si>
  <si>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</si>
  <si>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</si>
  <si>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</si>
  <si>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</si>
  <si>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</si>
  <si>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</si>
  <si>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</si>
  <si>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</si>
  <si>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</si>
  <si>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</si>
  <si>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</si>
  <si>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</si>
  <si>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</si>
  <si>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</si>
  <si>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</si>
  <si>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</si>
  <si>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</si>
  <si>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</si>
  <si>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</si>
  <si>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</si>
  <si>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</si>
  <si>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</si>
  <si>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</si>
  <si>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</si>
  <si>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</si>
  <si>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</si>
  <si>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</si>
  <si>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</si>
  <si>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</si>
  <si>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</si>
  <si>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</si>
  <si>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</si>
  <si>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</si>
  <si>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</si>
  <si>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</si>
  <si>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</si>
  <si>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</si>
  <si>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</si>
  <si>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</si>
  <si>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</si>
  <si>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</si>
  <si>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</si>
  <si>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</si>
  <si>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</si>
  <si>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</si>
  <si>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</si>
  <si>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</si>
  <si>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</si>
  <si>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</si>
  <si>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</si>
  <si>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</si>
  <si>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</si>
  <si>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</si>
  <si>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</si>
  <si>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</si>
  <si>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</si>
  <si>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</si>
  <si>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</si>
  <si>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</si>
  <si>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</si>
  <si>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</si>
  <si>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</si>
  <si>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</si>
  <si>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</si>
  <si>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</si>
  <si>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</si>
  <si>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</si>
  <si>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</si>
  <si>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</si>
  <si>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</si>
  <si>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</si>
  <si>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</si>
  <si>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</si>
  <si>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</si>
  <si>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</si>
  <si>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</si>
  <si>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</si>
  <si>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</si>
  <si>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</si>
  <si>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</si>
  <si>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</si>
  <si>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</si>
  <si>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</si>
  <si>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</si>
  <si>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</si>
  <si>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</si>
  <si>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</si>
  <si>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</si>
  <si>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</si>
  <si>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</si>
  <si>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</si>
  <si>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</si>
  <si>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</si>
  <si>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</si>
  <si>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</si>
  <si>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</si>
  <si>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</si>
  <si>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</si>
  <si>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</si>
  <si>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</si>
  <si>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</si>
  <si>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</si>
  <si>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</si>
  <si>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</si>
  <si>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</si>
  <si>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</si>
  <si>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</si>
  <si>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</si>
  <si>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</si>
  <si>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</si>
  <si>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</si>
  <si>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</si>
  <si>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</si>
  <si>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</si>
  <si>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</si>
  <si>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</si>
  <si>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</si>
  <si>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</si>
  <si>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</si>
  <si>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</si>
  <si>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</si>
  <si>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</si>
  <si>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</si>
  <si>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</si>
  <si>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</si>
  <si>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</si>
  <si>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</si>
  <si>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</si>
  <si>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</si>
  <si>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</si>
  <si>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</si>
  <si>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</si>
  <si>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</si>
  <si>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</si>
  <si>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</si>
  <si>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</si>
  <si>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</si>
  <si>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</si>
  <si>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</si>
  <si>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</si>
  <si>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</si>
  <si>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</si>
  <si>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</si>
  <si>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</si>
  <si>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</si>
  <si>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</si>
  <si>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</si>
  <si>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</si>
  <si>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</si>
  <si>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</si>
  <si>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</si>
  <si>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</si>
  <si>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</si>
  <si>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</si>
  <si>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</si>
  <si>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</si>
  <si>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</si>
  <si>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</si>
  <si>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</si>
  <si>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</si>
  <si>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</si>
  <si>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</si>
  <si>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</si>
  <si>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</si>
  <si>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</si>
  <si>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</si>
  <si>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</si>
  <si>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</si>
  <si>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</si>
  <si>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</si>
  <si>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</si>
  <si>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</si>
  <si>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</si>
  <si>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</si>
  <si>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</si>
  <si>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</si>
  <si>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</si>
  <si>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</si>
  <si>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</si>
  <si>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</si>
  <si>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</si>
  <si>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</si>
  <si>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</si>
  <si>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</si>
  <si>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</si>
  <si>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</si>
  <si>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</si>
  <si>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</si>
  <si>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</si>
  <si>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</si>
  <si>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</si>
  <si>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</si>
  <si>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</si>
  <si>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</si>
  <si>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</si>
  <si>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</si>
  <si>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</si>
  <si>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</si>
  <si>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</si>
  <si>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</si>
  <si>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</si>
  <si>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</si>
  <si>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</si>
  <si>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</si>
  <si>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</si>
  <si>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</si>
  <si>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</si>
  <si>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</si>
  <si>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</si>
  <si>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</si>
  <si>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</si>
  <si>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</si>
  <si>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</si>
  <si>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</si>
  <si>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</si>
  <si>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</si>
  <si>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</si>
  <si>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</si>
  <si>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</si>
  <si>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</si>
  <si>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</si>
  <si>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</si>
  <si>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</si>
  <si>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</si>
  <si>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</si>
  <si>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</si>
  <si>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</si>
  <si>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</si>
  <si>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</si>
  <si>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</si>
  <si>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</si>
  <si>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</si>
  <si>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</si>
  <si>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</si>
  <si>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</si>
  <si>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</si>
  <si>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</si>
  <si>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</si>
  <si>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</si>
  <si>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</si>
  <si>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</si>
  <si>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</si>
  <si>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</si>
  <si>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</si>
  <si>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</si>
  <si>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</si>
  <si>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</si>
  <si>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</si>
  <si>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</si>
  <si>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</si>
  <si>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</si>
  <si>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</si>
  <si>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</si>
  <si>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</si>
  <si>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</si>
  <si>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</si>
  <si>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</si>
  <si>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</si>
  <si>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</si>
  <si>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</si>
  <si>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</si>
  <si>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</si>
  <si>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</si>
  <si>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</si>
  <si>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</si>
  <si>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</si>
  <si>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</si>
  <si>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</si>
  <si>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</si>
  <si>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</si>
  <si>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</si>
  <si>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</si>
  <si>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</si>
  <si>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</si>
  <si>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</si>
  <si>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</si>
  <si>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</si>
  <si>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</si>
  <si>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</si>
  <si>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</si>
  <si>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</si>
  <si>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</si>
  <si>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</si>
  <si>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</si>
  <si>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</si>
  <si>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</si>
  <si>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</si>
  <si>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</si>
  <si>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</si>
  <si>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</si>
  <si>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</si>
  <si>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</si>
  <si>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</si>
  <si>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</si>
  <si>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</si>
  <si>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</si>
  <si>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</si>
  <si>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</si>
  <si>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</si>
  <si>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</si>
  <si>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</si>
  <si>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</si>
  <si>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</si>
  <si>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</si>
  <si>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</si>
  <si>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</si>
  <si>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</si>
  <si>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</si>
  <si>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</si>
  <si>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</si>
  <si>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</si>
  <si>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</si>
  <si>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</si>
  <si>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</si>
  <si>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</si>
  <si>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</si>
  <si>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</si>
  <si>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</si>
  <si>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</si>
  <si>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</si>
  <si>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</si>
  <si>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</si>
  <si>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</si>
  <si>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</si>
  <si>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</si>
  <si>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</si>
  <si>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</si>
  <si>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</si>
  <si>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</si>
  <si>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</si>
  <si>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</si>
  <si>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</si>
  <si>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</si>
  <si>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</si>
  <si>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</si>
  <si>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</si>
  <si>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</si>
  <si>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</si>
  <si>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</si>
  <si>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</si>
  <si>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</si>
  <si>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</si>
  <si>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</si>
  <si>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</si>
  <si>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</si>
  <si>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</si>
  <si>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</si>
  <si>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</si>
  <si>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</si>
  <si>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</si>
  <si>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</si>
  <si>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</si>
  <si>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</si>
  <si>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</si>
  <si>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</si>
  <si>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</si>
  <si>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</si>
  <si>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</si>
  <si>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</si>
  <si>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</si>
  <si>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</si>
  <si>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</si>
  <si>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</si>
  <si>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</si>
  <si>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</si>
  <si>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</si>
  <si>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</si>
  <si>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</si>
  <si>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</si>
  <si>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</si>
  <si>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</si>
  <si>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</si>
  <si>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</si>
  <si>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</si>
  <si>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</si>
  <si>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</si>
  <si>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</si>
  <si>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</si>
  <si>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</si>
  <si>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</si>
  <si>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</si>
  <si>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</si>
  <si>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</si>
  <si>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</si>
  <si>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</si>
  <si>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</si>
  <si>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</si>
  <si>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</si>
  <si>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</si>
  <si>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</si>
  <si>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</si>
  <si>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</si>
  <si>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</si>
  <si>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</si>
  <si>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</si>
  <si>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</si>
  <si>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</si>
  <si>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</si>
  <si>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</si>
  <si>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</si>
  <si>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</si>
  <si>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</si>
  <si>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</si>
  <si>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</si>
  <si>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</si>
  <si>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</si>
  <si>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</si>
  <si>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</si>
  <si>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</si>
  <si>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</si>
  <si>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</si>
  <si>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</si>
  <si>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</si>
  <si>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</si>
  <si>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</si>
  <si>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</si>
  <si>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</si>
  <si>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</si>
  <si>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</si>
  <si>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</si>
  <si>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</si>
  <si>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</si>
  <si>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</si>
  <si>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</si>
  <si>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</si>
  <si>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</si>
  <si>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</si>
  <si>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</si>
  <si>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</si>
  <si>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</si>
  <si>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</si>
  <si>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</si>
  <si>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</si>
  <si>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</si>
  <si>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</si>
  <si>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</si>
  <si>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</si>
  <si>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</si>
  <si>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</si>
  <si>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</si>
  <si>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</si>
  <si>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</si>
  <si>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</si>
  <si>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</si>
  <si>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</si>
  <si>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</si>
  <si>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</si>
  <si>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</si>
  <si>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</si>
  <si>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</si>
  <si>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</si>
  <si>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</si>
  <si>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</si>
  <si>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</si>
  <si>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</si>
  <si>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</si>
  <si>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</si>
  <si>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</si>
  <si>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</si>
  <si>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</si>
  <si>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</si>
  <si>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</si>
  <si>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</si>
  <si>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</si>
  <si>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</si>
  <si>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</si>
  <si>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</si>
  <si>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</si>
  <si>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</si>
  <si>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</si>
  <si>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</si>
  <si>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</si>
  <si>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</si>
  <si>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</si>
  <si>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</si>
  <si>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</si>
  <si>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</si>
  <si>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</si>
  <si>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</si>
  <si>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</si>
  <si>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</si>
  <si>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</si>
  <si>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</si>
  <si>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</si>
  <si>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</si>
  <si>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</si>
  <si>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</si>
  <si>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</si>
  <si>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</si>
  <si>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</si>
  <si>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</si>
  <si>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</si>
  <si>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</si>
  <si>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</si>
  <si>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</si>
  <si>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</si>
  <si>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</si>
  <si>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</si>
  <si>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</si>
  <si>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</si>
  <si>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</si>
  <si>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</si>
  <si>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</si>
  <si>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</si>
  <si>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</si>
  <si>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</si>
  <si>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</si>
  <si>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</si>
  <si>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</si>
  <si>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</si>
  <si>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</si>
  <si>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</si>
  <si>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</si>
  <si>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</si>
  <si>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</si>
  <si>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</si>
  <si>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</si>
  <si>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</si>
  <si>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</si>
  <si>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</si>
  <si>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</si>
  <si>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</si>
  <si>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</si>
  <si>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</si>
  <si>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</si>
  <si>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</si>
  <si>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</si>
  <si>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</si>
  <si>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</si>
  <si>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</si>
  <si>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</si>
  <si>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</si>
  <si>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</si>
  <si>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</si>
  <si>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</si>
  <si>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</si>
  <si>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</si>
  <si>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</si>
  <si>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</si>
  <si>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</si>
  <si>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</si>
  <si>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</si>
  <si>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</si>
  <si>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</si>
  <si>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</si>
  <si>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</si>
  <si>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</si>
  <si>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</si>
  <si>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</si>
  <si>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</si>
  <si>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</si>
  <si>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</si>
  <si>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</si>
  <si>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</si>
  <si>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</si>
  <si>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</si>
  <si>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</si>
  <si>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</si>
  <si>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</si>
  <si>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</si>
  <si>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</si>
  <si>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</si>
  <si>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</si>
  <si>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</si>
  <si>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</si>
  <si>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</si>
  <si>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</si>
  <si>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</si>
  <si>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</si>
  <si>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</si>
  <si>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</si>
  <si>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</si>
  <si>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</si>
  <si>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</si>
  <si>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</si>
  <si>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</si>
  <si>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</si>
  <si>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</si>
  <si>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</si>
  <si>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</si>
  <si>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</si>
  <si>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</si>
  <si>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</si>
  <si>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</si>
  <si>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</si>
  <si>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</si>
  <si>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</si>
  <si>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</si>
  <si>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</si>
  <si>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</si>
  <si>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</si>
  <si>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</si>
  <si>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</si>
  <si>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</si>
  <si>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</si>
  <si>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</si>
  <si>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</si>
  <si>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</si>
  <si>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</si>
  <si>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</si>
  <si>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</si>
  <si>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</si>
  <si>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</si>
  <si>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</si>
  <si>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</si>
  <si>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</si>
  <si>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</si>
  <si>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</si>
  <si>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</si>
  <si>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</si>
  <si>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</si>
  <si>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</si>
  <si>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</si>
  <si>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</si>
  <si>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</si>
  <si>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</si>
  <si>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</si>
  <si>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</si>
  <si>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</si>
  <si>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</si>
  <si>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</si>
  <si>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</si>
  <si>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</si>
  <si>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</si>
  <si>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</si>
  <si>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</si>
  <si>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</si>
  <si>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</si>
  <si>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</si>
  <si>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</si>
  <si>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</si>
  <si>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</si>
  <si>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</si>
  <si>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</si>
  <si>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</si>
  <si>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</si>
  <si>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</si>
  <si>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</si>
  <si>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</si>
  <si>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</si>
  <si>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</si>
  <si>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</si>
  <si>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</si>
  <si>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</si>
  <si>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</si>
  <si>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</si>
  <si>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</si>
  <si>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</si>
  <si>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</si>
  <si>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</si>
  <si>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</si>
  <si>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</si>
  <si>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</si>
  <si>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</si>
  <si>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</si>
  <si>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</si>
  <si>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</si>
  <si>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</si>
  <si>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</si>
  <si>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</si>
  <si>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</si>
  <si>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</si>
  <si>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</si>
  <si>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</si>
  <si>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</si>
  <si>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</si>
  <si>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</si>
  <si>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</si>
  <si>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</si>
  <si>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</si>
  <si>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</si>
  <si>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</si>
  <si>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</si>
  <si>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</si>
  <si>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</si>
  <si>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</si>
  <si>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</si>
  <si>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</si>
  <si>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</si>
  <si>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</si>
  <si>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</si>
  <si>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</si>
  <si>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</si>
  <si>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</si>
  <si>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</si>
  <si>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</si>
  <si>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</si>
  <si>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</si>
  <si>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</si>
  <si>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</si>
  <si>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</si>
  <si>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</si>
  <si>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</si>
  <si>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</si>
  <si>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</si>
  <si>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</si>
  <si>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</si>
  <si>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</si>
  <si>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</si>
  <si>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</si>
  <si>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</si>
  <si>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</si>
  <si>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</si>
  <si>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</si>
  <si>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</si>
  <si>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</si>
  <si>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</si>
  <si>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</si>
  <si>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</si>
  <si>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</si>
  <si>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</si>
  <si>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</si>
  <si>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</si>
  <si>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</si>
  <si>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</si>
  <si>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</si>
  <si>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</si>
  <si>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</si>
  <si>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</si>
  <si>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</si>
  <si>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</si>
  <si>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</si>
  <si>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</si>
  <si>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</si>
  <si>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</si>
  <si>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</si>
  <si>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</si>
  <si>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</si>
  <si>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</si>
  <si>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</si>
  <si>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</si>
  <si>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</si>
  <si>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</si>
  <si>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</si>
  <si>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</si>
  <si>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</si>
  <si>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</si>
  <si>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</si>
  <si>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</si>
  <si>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</si>
  <si>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</si>
  <si>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</si>
  <si>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</si>
  <si>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</si>
  <si>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</si>
  <si>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</si>
  <si>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</si>
  <si>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</si>
  <si>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</si>
  <si>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</si>
  <si>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</si>
  <si>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</si>
  <si>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</si>
  <si>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</si>
  <si>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</si>
  <si>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</si>
  <si>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</si>
  <si>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</si>
  <si>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</si>
  <si>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</si>
  <si>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</si>
  <si>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</si>
  <si>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</si>
  <si>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</si>
  <si>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</si>
  <si>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</si>
  <si>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</si>
  <si>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</si>
  <si>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</si>
  <si>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</si>
  <si>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</si>
  <si>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</si>
  <si>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</si>
  <si>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</si>
  <si>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</si>
  <si>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</si>
  <si>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</si>
  <si>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</si>
  <si>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</si>
  <si>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</si>
  <si>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</si>
  <si>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</si>
  <si>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</si>
  <si>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</si>
  <si>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</si>
  <si>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</si>
  <si>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</si>
  <si>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</si>
  <si>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</si>
  <si>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</si>
  <si>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</si>
  <si>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</si>
  <si>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</si>
  <si>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</si>
  <si>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</si>
  <si>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</si>
  <si>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</si>
  <si>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</si>
  <si>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</si>
  <si>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</si>
  <si>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</si>
  <si>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</si>
  <si>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</si>
  <si>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</si>
  <si>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</si>
  <si>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</si>
  <si>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</si>
  <si>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</si>
  <si>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</si>
  <si>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</si>
  <si>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</si>
  <si>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</si>
  <si>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</si>
  <si>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</si>
  <si>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</si>
  <si>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</si>
  <si>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</si>
  <si>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</si>
  <si>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</si>
  <si>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</si>
  <si>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</si>
  <si>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</si>
  <si>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</si>
  <si>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</si>
  <si>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</si>
  <si>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</si>
  <si>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</si>
  <si>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</si>
  <si>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</si>
  <si>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</si>
  <si>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</si>
  <si>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</si>
  <si>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</si>
  <si>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</si>
  <si>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</si>
  <si>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</si>
  <si>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</si>
  <si>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</si>
  <si>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</si>
  <si>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</si>
  <si>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</si>
  <si>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</si>
  <si>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</si>
  <si>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</si>
  <si>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</si>
  <si>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</si>
  <si>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</si>
  <si>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</si>
  <si>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</si>
  <si>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</si>
  <si>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</si>
  <si>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</si>
  <si>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</si>
  <si>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</si>
  <si>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</si>
  <si>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</si>
  <si>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</si>
  <si>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</si>
  <si>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</si>
  <si>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</si>
  <si>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</si>
  <si>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</si>
  <si>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</si>
  <si>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</si>
  <si>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</si>
  <si>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</si>
  <si>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</si>
  <si>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</si>
  <si>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</si>
  <si>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</si>
  <si>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</si>
  <si>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</si>
  <si>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</si>
  <si>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</si>
  <si>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</si>
  <si>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</si>
  <si>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</si>
  <si>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</si>
  <si>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</si>
  <si>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</si>
  <si>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</si>
  <si>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</si>
  <si>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</si>
  <si>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</si>
  <si>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</si>
  <si>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</si>
  <si>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</si>
  <si>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</si>
  <si>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</si>
  <si>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</si>
  <si>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</si>
  <si>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</si>
  <si>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</si>
  <si>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</si>
  <si>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</si>
  <si>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</si>
  <si>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</si>
  <si>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</si>
  <si>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</si>
  <si>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</si>
  <si>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</si>
  <si>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</si>
  <si>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</si>
  <si>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</si>
  <si>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</si>
  <si>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</si>
  <si>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</si>
  <si>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</si>
  <si>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</si>
  <si>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</si>
  <si>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</si>
  <si>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</si>
  <si>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</si>
  <si>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</si>
  <si>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</si>
  <si>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</si>
  <si>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</si>
  <si>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</si>
  <si>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</si>
  <si>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</si>
  <si>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</si>
  <si>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</si>
  <si>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</si>
  <si>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</si>
  <si>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</si>
  <si>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</si>
  <si>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</si>
  <si>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</si>
  <si>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</si>
  <si>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</si>
  <si>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</si>
  <si>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</si>
  <si>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</si>
  <si>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</si>
  <si>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</si>
  <si>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</si>
  <si>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</si>
  <si>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</si>
  <si>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</si>
  <si>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</si>
  <si>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</si>
  <si>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</si>
  <si>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</si>
  <si>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</si>
  <si>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</si>
  <si>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</si>
  <si>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</si>
  <si>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</si>
  <si>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</si>
  <si>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</si>
  <si>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</si>
  <si>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</si>
  <si>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</si>
  <si>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</si>
  <si>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</si>
  <si>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</si>
  <si>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</si>
  <si>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</si>
  <si>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</si>
  <si>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</si>
  <si>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</si>
  <si>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</si>
  <si>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</si>
  <si>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</si>
  <si>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</si>
  <si>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</si>
  <si>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</si>
  <si>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</si>
  <si>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</si>
  <si>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</si>
  <si>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</si>
  <si>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</si>
  <si>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</si>
  <si>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</si>
  <si>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</si>
  <si>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</si>
  <si>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</si>
  <si>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</si>
  <si>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</si>
  <si>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</si>
  <si>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</si>
  <si>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</si>
  <si>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</si>
  <si>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</si>
  <si>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</si>
  <si>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</si>
  <si>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</si>
  <si>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</si>
  <si>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</si>
  <si>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</si>
  <si>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</si>
  <si>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</si>
  <si>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</si>
  <si>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</si>
  <si>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</si>
  <si>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</si>
  <si>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</si>
  <si>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</si>
  <si>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</si>
  <si>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</si>
  <si>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</si>
  <si>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</si>
  <si>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</si>
  <si>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</si>
  <si>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</si>
  <si>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</si>
  <si>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</si>
  <si>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</si>
  <si>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</si>
  <si>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</si>
  <si>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</si>
  <si>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</si>
  <si>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</si>
  <si>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</si>
  <si>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</si>
  <si>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</si>
  <si>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</si>
  <si>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</si>
  <si>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</si>
  <si>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</si>
  <si>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</si>
  <si>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</si>
  <si>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</si>
  <si>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</si>
  <si>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</si>
  <si>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</si>
  <si>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</si>
  <si>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</si>
  <si>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</si>
  <si>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</si>
  <si>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</si>
  <si>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</si>
  <si>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</si>
  <si>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</si>
  <si>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</si>
  <si>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</si>
  <si>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</si>
  <si>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</si>
  <si>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</si>
  <si>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</si>
  <si>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</si>
  <si>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</si>
  <si>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</si>
  <si>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</si>
  <si>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</si>
  <si>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</si>
  <si>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</si>
  <si>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</si>
  <si>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</si>
  <si>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</si>
  <si>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</si>
  <si>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</si>
  <si>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</si>
  <si>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</si>
  <si>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</si>
  <si>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</si>
  <si>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</si>
  <si>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</si>
  <si>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</si>
  <si>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</si>
  <si>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</si>
  <si>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</si>
  <si>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</si>
  <si>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</si>
  <si>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</si>
  <si>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</si>
  <si>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</si>
  <si>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</si>
  <si>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</si>
  <si>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</si>
  <si>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</si>
  <si>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</si>
  <si>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</si>
  <si>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</si>
  <si>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</si>
  <si>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</si>
  <si>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</si>
  <si>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</si>
  <si>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</si>
  <si>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</si>
  <si>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</si>
  <si>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</si>
  <si>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</si>
  <si>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</si>
  <si>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</si>
  <si>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</si>
  <si>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</si>
  <si>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</si>
  <si>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</si>
  <si>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</si>
  <si>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</si>
  <si>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</si>
  <si>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</si>
  <si>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</si>
  <si>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</si>
  <si>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</si>
  <si>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</si>
  <si>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</si>
  <si>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</si>
  <si>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</si>
  <si>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</si>
  <si>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</si>
  <si>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</si>
  <si>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</si>
  <si>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</si>
  <si>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</si>
  <si>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</si>
  <si>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</si>
  <si>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</si>
  <si>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</si>
  <si>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</si>
  <si>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</si>
  <si>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</si>
  <si>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</si>
  <si>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</si>
  <si>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</si>
  <si>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</si>
  <si>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</si>
  <si>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</si>
  <si>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</si>
  <si>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</si>
  <si>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</si>
  <si>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</si>
  <si>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</si>
  <si>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</si>
  <si>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</si>
  <si>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</si>
  <si>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</si>
  <si>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</si>
  <si>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</si>
  <si>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</si>
  <si>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</si>
  <si>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</si>
  <si>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</si>
  <si>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</si>
  <si>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</si>
  <si>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</si>
  <si>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</si>
  <si>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</si>
  <si>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</si>
  <si>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</si>
  <si>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</si>
  <si>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</si>
  <si>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</si>
  <si>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</si>
  <si>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</si>
  <si>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</si>
  <si>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</si>
  <si>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</si>
  <si>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</si>
  <si>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</si>
  <si>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</si>
  <si>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</si>
  <si>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</si>
  <si>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</si>
  <si>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</si>
  <si>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</si>
  <si>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</si>
  <si>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</si>
  <si>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</si>
  <si>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</si>
  <si>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</si>
  <si>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</si>
  <si>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</si>
  <si>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</si>
  <si>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</si>
  <si>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</si>
  <si>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</si>
  <si>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</si>
  <si>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</si>
  <si>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</si>
  <si>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</si>
  <si>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</si>
  <si>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</si>
  <si>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</si>
  <si>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</si>
  <si>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</si>
  <si>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</si>
  <si>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</si>
  <si>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</si>
  <si>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</si>
  <si>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</si>
  <si>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</si>
  <si>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</si>
  <si>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</si>
  <si>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</si>
  <si>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</si>
  <si>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</si>
  <si>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</si>
  <si>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</si>
  <si>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</si>
  <si>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</si>
  <si>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</si>
  <si>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</si>
  <si>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</si>
  <si>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</si>
  <si>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</si>
  <si>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</si>
  <si>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</si>
  <si>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</si>
  <si>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</si>
  <si>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</si>
  <si>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</si>
  <si>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</si>
  <si>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</si>
  <si>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</si>
  <si>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</si>
  <si>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</si>
  <si>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</si>
  <si>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</si>
  <si>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</si>
  <si>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</si>
  <si>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</si>
  <si>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</si>
  <si>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</si>
  <si>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</si>
  <si>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</si>
  <si>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</si>
  <si>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</si>
  <si>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</si>
  <si>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</si>
  <si>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</si>
  <si>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</si>
  <si>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</si>
  <si>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</si>
  <si>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</si>
  <si>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</si>
  <si>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</si>
  <si>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</si>
  <si>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</si>
  <si>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</si>
  <si>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</si>
  <si>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</si>
  <si>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</si>
  <si>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</si>
  <si>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</si>
  <si>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</si>
  <si>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</si>
  <si>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</si>
  <si>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</si>
  <si>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</si>
  <si>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</si>
  <si>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</si>
  <si>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</si>
  <si>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</si>
  <si>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</si>
  <si>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</si>
  <si>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</si>
  <si>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</si>
  <si>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</si>
  <si>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</si>
  <si>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</si>
  <si>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</si>
  <si>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</si>
  <si>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</si>
  <si>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</si>
  <si>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</si>
  <si>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</si>
  <si>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</si>
  <si>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</si>
  <si>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</si>
  <si>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</si>
  <si>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</si>
  <si>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</si>
  <si>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</si>
  <si>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</si>
  <si>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</si>
  <si>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</si>
  <si>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</si>
  <si>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</si>
  <si>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</si>
  <si>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</si>
  <si>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</si>
  <si>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</si>
  <si>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</si>
  <si>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</si>
  <si>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</si>
  <si>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</si>
  <si>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</si>
  <si>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</si>
  <si>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</si>
  <si>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</si>
  <si>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</si>
  <si>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</si>
  <si>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</si>
  <si>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</si>
  <si>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</si>
  <si>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</si>
  <si>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</si>
  <si>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</si>
  <si>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</si>
  <si>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</si>
  <si>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</si>
  <si>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</si>
  <si>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</si>
  <si>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</si>
  <si>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</si>
  <si>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</si>
  <si>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</si>
  <si>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</si>
  <si>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</si>
  <si>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</si>
  <si>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</si>
  <si>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</si>
  <si>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</si>
  <si>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</si>
  <si>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</si>
  <si>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</si>
  <si>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</si>
  <si>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</si>
  <si>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</si>
  <si>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</si>
  <si>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</si>
  <si>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</si>
  <si>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</si>
  <si>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</si>
  <si>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</si>
  <si>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</si>
  <si>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</si>
  <si>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</si>
  <si>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</si>
  <si>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</si>
  <si>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</si>
  <si>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</si>
  <si>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</si>
  <si>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</si>
  <si>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</si>
  <si>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</si>
  <si>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</si>
  <si>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</si>
  <si>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</si>
  <si>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</si>
  <si>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</si>
  <si>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</si>
  <si>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</si>
  <si>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</si>
  <si>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</si>
  <si>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</si>
  <si>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</si>
  <si>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</si>
  <si>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</si>
  <si>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</si>
  <si>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</si>
  <si>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</si>
  <si>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</si>
  <si>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</si>
  <si>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</si>
  <si>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</si>
  <si>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</si>
  <si>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</si>
  <si>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</si>
  <si>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</si>
  <si>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</si>
  <si>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</si>
  <si>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</si>
  <si>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</si>
  <si>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</si>
  <si>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</si>
  <si>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</si>
  <si>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</si>
  <si>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</si>
  <si>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</si>
  <si>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</si>
  <si>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</si>
  <si>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</si>
  <si>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</si>
  <si>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</si>
  <si>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</si>
  <si>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</si>
  <si>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</si>
  <si>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</si>
  <si>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</si>
  <si>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</si>
  <si>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</si>
  <si>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</si>
  <si>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</si>
  <si>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</si>
  <si>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</si>
  <si>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</si>
  <si>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</si>
  <si>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</si>
  <si>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</si>
  <si>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</si>
  <si>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</si>
  <si>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</si>
  <si>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</si>
  <si>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</si>
  <si>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</si>
  <si>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</si>
  <si>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</si>
  <si>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</si>
  <si>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</si>
  <si>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</si>
  <si>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</si>
  <si>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</si>
  <si>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</si>
  <si>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</si>
  <si>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</si>
  <si>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</si>
  <si>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</si>
  <si>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</si>
  <si>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</si>
  <si>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</si>
  <si>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</si>
  <si>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</si>
  <si>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</si>
  <si>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</si>
  <si>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</si>
  <si>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</si>
  <si>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</si>
  <si>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</si>
  <si>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</si>
  <si>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</si>
  <si>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</si>
  <si>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</si>
  <si>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</si>
  <si>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</si>
  <si>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</si>
  <si>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</si>
  <si>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</si>
  <si>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</si>
  <si>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</si>
  <si>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</si>
  <si>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</si>
  <si>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</si>
  <si>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</si>
  <si>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</si>
  <si>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</si>
  <si>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</si>
  <si>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</si>
  <si>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</si>
  <si>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</si>
  <si>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</si>
  <si>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</si>
  <si>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</si>
  <si>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</si>
  <si>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</si>
  <si>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</si>
  <si>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</si>
  <si>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</si>
  <si>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</si>
  <si>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</si>
  <si>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</si>
  <si>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</si>
  <si>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</si>
  <si>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</si>
  <si>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</si>
  <si>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</si>
  <si>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</si>
  <si>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</si>
  <si>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</si>
  <si>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</si>
  <si>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</si>
  <si>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</si>
  <si>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</si>
  <si>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</si>
  <si>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</si>
  <si>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</si>
  <si>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</si>
  <si>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</si>
  <si>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</si>
  <si>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</si>
  <si>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</si>
  <si>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</si>
  <si>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</si>
  <si>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</si>
  <si>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</si>
  <si>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</si>
  <si>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</si>
  <si>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</si>
  <si>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</si>
  <si>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</si>
  <si>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</si>
  <si>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</si>
  <si>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</si>
  <si>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</si>
  <si>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</si>
  <si>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</si>
  <si>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</si>
  <si>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</si>
  <si>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</si>
  <si>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</si>
  <si>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</si>
  <si>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</si>
  <si>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</si>
  <si>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</si>
  <si>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</si>
  <si>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</si>
  <si>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</si>
  <si>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</si>
  <si>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</si>
  <si>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</si>
  <si>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</si>
  <si>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</si>
  <si>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</si>
  <si>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</si>
  <si>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</si>
  <si>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</si>
  <si>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</si>
  <si>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</si>
  <si>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</si>
  <si>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</si>
  <si>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</si>
  <si>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</si>
  <si>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</si>
  <si>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</si>
  <si>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</si>
  <si>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</si>
  <si>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</si>
  <si>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</si>
  <si>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</si>
  <si>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</si>
  <si>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</si>
  <si>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</si>
  <si>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</si>
  <si>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</si>
  <si>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</si>
  <si>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</si>
  <si>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</si>
  <si>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</si>
  <si>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</si>
  <si>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</si>
  <si>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</si>
  <si>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</si>
  <si>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</si>
  <si>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</si>
  <si>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</si>
  <si>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</si>
  <si>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</si>
  <si>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</si>
  <si>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</si>
  <si>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</si>
  <si>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</si>
  <si>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</si>
  <si>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</si>
  <si>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</si>
  <si>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</si>
  <si>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</si>
  <si>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</si>
  <si>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</si>
  <si>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</si>
  <si>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</si>
  <si>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</si>
  <si>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</si>
  <si>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</si>
  <si>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</si>
  <si>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</si>
  <si>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</si>
  <si>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</si>
  <si>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</si>
  <si>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</si>
  <si>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</si>
  <si>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</si>
  <si>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</si>
  <si>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</si>
  <si>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</si>
  <si>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</si>
  <si>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</si>
  <si>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</si>
  <si>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</si>
  <si>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</si>
  <si>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</si>
  <si>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</si>
  <si>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</si>
  <si>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</si>
  <si>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</si>
  <si>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</si>
  <si>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</si>
  <si>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</si>
  <si>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</si>
  <si>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</si>
  <si>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</si>
  <si>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</si>
  <si>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</si>
  <si>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</si>
  <si>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</si>
  <si>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</si>
  <si>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</si>
  <si>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</si>
  <si>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</si>
  <si>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</si>
  <si>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</si>
  <si>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</si>
  <si>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</si>
  <si>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</si>
  <si>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</si>
  <si>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</si>
  <si>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</si>
  <si>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</si>
  <si>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</si>
  <si>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</si>
  <si>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</si>
  <si>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</si>
  <si>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</si>
  <si>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</si>
  <si>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</si>
  <si>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</si>
  <si>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</si>
  <si>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</si>
  <si>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</si>
  <si>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</si>
  <si>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</si>
  <si>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</si>
  <si>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</si>
  <si>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</si>
  <si>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</si>
  <si>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</si>
  <si>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</si>
  <si>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</si>
  <si>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</si>
  <si>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</si>
  <si>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</si>
  <si>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</si>
  <si>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</si>
  <si>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</si>
  <si>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</si>
  <si>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</si>
  <si>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</si>
  <si>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</si>
  <si>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</si>
  <si>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</si>
  <si>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</si>
  <si>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</si>
  <si>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</si>
  <si>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</si>
  <si>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</si>
  <si>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</si>
  <si>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</si>
  <si>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</si>
  <si>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</si>
  <si>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</si>
  <si>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</si>
  <si>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</si>
  <si>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</si>
  <si>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</si>
  <si>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</si>
  <si>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</si>
  <si>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</si>
  <si>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</si>
  <si>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</si>
  <si>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</si>
  <si>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</si>
  <si>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</si>
  <si>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</si>
  <si>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</si>
  <si>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</si>
  <si>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</si>
  <si>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</si>
  <si>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</si>
  <si>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</si>
  <si>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</si>
  <si>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</si>
  <si>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</si>
  <si>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</si>
  <si>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</si>
  <si>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</si>
  <si>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</si>
  <si>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</si>
  <si>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</si>
  <si>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</si>
  <si>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</si>
  <si>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</si>
  <si>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</si>
  <si>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</si>
  <si>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</si>
  <si>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</si>
  <si>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</si>
  <si>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</si>
  <si>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</si>
  <si>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</si>
  <si>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</si>
  <si>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</si>
  <si>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</si>
  <si>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</si>
  <si>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</si>
  <si>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</si>
  <si>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</si>
  <si>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</si>
  <si>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</si>
  <si>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</si>
  <si>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</si>
  <si>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</si>
  <si>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</si>
  <si>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</si>
  <si>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</si>
  <si>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</si>
  <si>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</si>
  <si>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</si>
  <si>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</si>
  <si>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</si>
  <si>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</si>
  <si>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</si>
  <si>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</si>
  <si>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</si>
  <si>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</si>
  <si>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</si>
  <si>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</si>
  <si>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</si>
  <si>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</si>
  <si>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</si>
  <si>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</si>
  <si>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</si>
  <si>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</si>
  <si>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</si>
  <si>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</si>
  <si>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</si>
  <si>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</si>
  <si>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</si>
  <si>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</si>
  <si>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</si>
  <si>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</si>
  <si>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</si>
  <si>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</si>
  <si>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</si>
  <si>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</si>
  <si>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</si>
  <si>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</si>
  <si>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</si>
  <si>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</si>
  <si>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</si>
  <si>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</si>
  <si>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</si>
  <si>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</si>
  <si>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</si>
  <si>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</si>
  <si>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</si>
  <si>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</si>
  <si>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</si>
  <si>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</si>
  <si>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</si>
  <si>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</si>
  <si>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</si>
  <si>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</si>
  <si>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</si>
  <si>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</si>
  <si>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</si>
  <si>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</si>
  <si>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</si>
  <si>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</si>
  <si>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</si>
  <si>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</si>
  <si>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</si>
  <si>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</si>
  <si>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</si>
  <si>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</si>
  <si>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</si>
  <si>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</si>
  <si>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</si>
  <si>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</si>
  <si>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</si>
  <si>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</si>
  <si>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</si>
  <si>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</si>
  <si>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</si>
  <si>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</si>
  <si>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</si>
  <si>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</si>
  <si>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</si>
  <si>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</si>
  <si>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</si>
  <si>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</si>
  <si>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</si>
  <si>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</si>
  <si>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</si>
  <si>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</si>
  <si>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</si>
  <si>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</si>
  <si>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</si>
  <si>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</si>
  <si>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</si>
  <si>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</si>
  <si>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</si>
  <si>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</si>
  <si>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</si>
  <si>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</si>
  <si>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</si>
  <si>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</si>
  <si>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</si>
  <si>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</si>
  <si>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</si>
  <si>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</si>
  <si>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</si>
  <si>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</si>
  <si>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</si>
  <si>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</si>
  <si>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</si>
  <si>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</si>
  <si>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</si>
  <si>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</si>
  <si>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</si>
  <si>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</si>
  <si>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</si>
  <si>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</si>
  <si>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</si>
  <si>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</si>
  <si>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</si>
  <si>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</si>
  <si>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</si>
  <si>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</si>
  <si>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</si>
  <si>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</si>
  <si>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</si>
  <si>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</si>
  <si>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</si>
  <si>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</si>
  <si>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</si>
  <si>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</si>
  <si>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</si>
  <si>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</si>
  <si>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</si>
  <si>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</si>
  <si>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</si>
  <si>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</si>
  <si>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</si>
  <si>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</si>
  <si>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</si>
  <si>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</si>
  <si>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</si>
  <si>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</si>
  <si>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</si>
  <si>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</si>
  <si>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</si>
  <si>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</si>
  <si>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</si>
  <si>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</si>
  <si>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</si>
  <si>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</si>
  <si>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</si>
  <si>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</si>
  <si>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</si>
  <si>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</si>
  <si>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</si>
  <si>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</si>
  <si>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</si>
  <si>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</si>
  <si>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</si>
  <si>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</si>
  <si>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</si>
  <si>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</si>
  <si>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</si>
  <si>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</si>
  <si>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</si>
  <si>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</si>
  <si>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</si>
  <si>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</si>
  <si>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</si>
  <si>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</si>
  <si>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</si>
  <si>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</si>
  <si>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</si>
  <si>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</si>
  <si>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</si>
  <si>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</si>
  <si>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</si>
  <si>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</si>
  <si>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</si>
  <si>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</si>
  <si>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</si>
  <si>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</si>
  <si>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</si>
  <si>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</si>
  <si>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</si>
  <si>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</si>
  <si>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</si>
  <si>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</si>
  <si>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</si>
  <si>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</si>
  <si>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</si>
  <si>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</si>
  <si>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</si>
  <si>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</si>
  <si>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</si>
  <si>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</si>
  <si>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</si>
  <si>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</si>
  <si>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</si>
  <si>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</si>
  <si>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</si>
  <si>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</si>
  <si>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</si>
  <si>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</si>
  <si>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</si>
  <si>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</si>
  <si>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</si>
  <si>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</si>
  <si>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</si>
  <si>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</si>
  <si>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</si>
  <si>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</si>
  <si>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</si>
  <si>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</si>
  <si>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</si>
  <si>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</si>
  <si>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</si>
  <si>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</si>
  <si>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</si>
  <si>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</si>
  <si>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</si>
  <si>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</si>
  <si>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</si>
  <si>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</si>
  <si>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</si>
  <si>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</si>
  <si>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</si>
  <si>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</si>
  <si>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</si>
  <si>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</si>
  <si>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</si>
  <si>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</si>
  <si>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</si>
  <si>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</si>
  <si>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</si>
  <si>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</si>
  <si>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</si>
  <si>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</si>
  <si>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</si>
  <si>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</si>
  <si>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</si>
  <si>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</si>
  <si>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</si>
  <si>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</si>
  <si>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</si>
  <si>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</si>
  <si>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</si>
  <si>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</si>
  <si>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</si>
  <si>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</si>
  <si>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</si>
  <si>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</si>
  <si>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</si>
  <si>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</si>
  <si>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</si>
  <si>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</si>
  <si>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</si>
  <si>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</si>
  <si>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</si>
  <si>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</si>
  <si>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</si>
  <si>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</si>
  <si>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</si>
  <si>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</si>
  <si>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</si>
  <si>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</si>
  <si>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</si>
  <si>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</si>
  <si>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</si>
  <si>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</si>
  <si>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</si>
  <si>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</si>
  <si>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</si>
  <si>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</si>
  <si>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</si>
  <si>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</si>
  <si>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</si>
  <si>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</si>
  <si>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</si>
  <si>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</si>
  <si>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</si>
  <si>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</si>
  <si>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</si>
  <si>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</si>
  <si>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</si>
  <si>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</si>
  <si>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</si>
  <si>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</si>
  <si>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</si>
  <si>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</si>
  <si>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</si>
  <si>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</si>
  <si>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</si>
  <si>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</si>
  <si>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</si>
  <si>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</si>
  <si>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</si>
  <si>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</si>
  <si>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</si>
  <si>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</si>
  <si>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</si>
  <si>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</si>
  <si>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</si>
  <si>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</si>
  <si>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</si>
  <si>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</si>
  <si>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</si>
  <si>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</si>
  <si>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</si>
  <si>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</si>
  <si>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</si>
  <si>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</si>
  <si>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</si>
  <si>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</si>
  <si>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</si>
  <si>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</si>
  <si>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</si>
  <si>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</si>
  <si>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</si>
  <si>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</si>
  <si>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</si>
  <si>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</si>
  <si>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</si>
  <si>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</si>
  <si>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</si>
  <si>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</si>
  <si>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</si>
  <si>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</si>
  <si>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</si>
  <si>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</si>
  <si>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</si>
  <si>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</si>
  <si>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</si>
  <si>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</si>
  <si>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</si>
  <si>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</si>
  <si>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</si>
  <si>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</si>
  <si>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</si>
  <si>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</si>
  <si>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</si>
  <si>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</si>
  <si>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</si>
  <si>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</si>
  <si>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</si>
  <si>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</si>
  <si>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</si>
  <si>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</si>
  <si>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</si>
  <si>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</si>
  <si>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</si>
  <si>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</si>
  <si>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</si>
  <si>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</si>
  <si>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</si>
  <si>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</si>
  <si>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</si>
  <si>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</si>
  <si>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</si>
  <si>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</si>
  <si>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</si>
  <si>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</si>
  <si>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</si>
  <si>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</si>
  <si>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</si>
  <si>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</si>
  <si>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</si>
  <si>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</si>
  <si>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</si>
  <si>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</si>
  <si>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</si>
  <si>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</si>
  <si>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</si>
  <si>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</si>
  <si>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</si>
  <si>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</si>
  <si>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</si>
  <si>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</si>
  <si>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</si>
  <si>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</si>
  <si>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</si>
  <si>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</si>
  <si>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</si>
  <si>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</si>
  <si>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</si>
  <si>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</si>
  <si>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</si>
  <si>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</si>
  <si>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</si>
  <si>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</si>
  <si>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</si>
  <si>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</si>
  <si>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</si>
  <si>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</si>
  <si>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</si>
  <si>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</si>
  <si>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</si>
  <si>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</si>
  <si>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</si>
  <si>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</si>
  <si>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</si>
  <si>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</si>
  <si>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</si>
  <si>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</si>
  <si>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</si>
  <si>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</si>
  <si>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</si>
  <si>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</si>
  <si>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</si>
  <si>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</si>
  <si>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</si>
  <si>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</si>
  <si>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</si>
  <si>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</si>
  <si>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</si>
  <si>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</si>
  <si>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</si>
  <si>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</si>
  <si>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</si>
  <si>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</si>
  <si>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</si>
  <si>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</si>
  <si>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</si>
  <si>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</si>
  <si>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</si>
  <si>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</si>
  <si>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</si>
  <si>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</si>
  <si>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</si>
  <si>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</si>
  <si>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</si>
  <si>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</si>
  <si>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</si>
  <si>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</si>
  <si>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</si>
  <si>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</si>
  <si>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</si>
  <si>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</si>
  <si>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</si>
  <si>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</si>
  <si>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</si>
  <si>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</si>
  <si>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</si>
  <si>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</si>
  <si>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</si>
  <si>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</si>
  <si>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</si>
  <si>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</si>
  <si>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</si>
  <si>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</si>
  <si>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</si>
  <si>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</si>
  <si>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</si>
  <si>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</si>
  <si>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</si>
  <si>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</si>
  <si>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</si>
  <si>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</si>
  <si>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</si>
  <si>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</si>
  <si>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</si>
  <si>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</si>
  <si>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</si>
  <si>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</si>
  <si>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</si>
  <si>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</si>
  <si>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</si>
  <si>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</si>
  <si>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</si>
  <si>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</si>
  <si>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</si>
  <si>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</si>
  <si>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</si>
  <si>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</si>
  <si>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</si>
  <si>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</si>
  <si>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</si>
  <si>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</si>
  <si>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</si>
  <si>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</si>
  <si>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</si>
  <si>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</si>
  <si>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</si>
  <si>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</si>
  <si>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</si>
  <si>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</si>
  <si>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</si>
  <si>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</si>
  <si>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</si>
  <si>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</si>
  <si>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</si>
  <si>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</si>
  <si>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</si>
  <si>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</si>
  <si>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</si>
  <si>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</si>
  <si>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</si>
  <si>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</si>
  <si>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</si>
  <si>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</si>
  <si>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</si>
  <si>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</si>
  <si>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</si>
  <si>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</si>
  <si>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</si>
  <si>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</si>
  <si>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</si>
  <si>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</si>
  <si>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</si>
  <si>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</si>
  <si>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</si>
  <si>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</si>
  <si>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</si>
  <si>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</si>
  <si>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</si>
  <si>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</si>
  <si>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</si>
  <si>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</si>
  <si>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</si>
  <si>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</si>
  <si>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</si>
  <si>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</si>
  <si>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</si>
  <si>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</si>
  <si>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</si>
  <si>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</si>
  <si>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</si>
  <si>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</si>
  <si>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</si>
  <si>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</si>
  <si>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</si>
  <si>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</si>
  <si>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</si>
  <si>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</si>
  <si>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</si>
  <si>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</si>
  <si>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</si>
  <si>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</si>
  <si>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</si>
  <si>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</si>
  <si>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</si>
  <si>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</si>
  <si>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</si>
  <si>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</si>
  <si>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</si>
  <si>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</si>
  <si>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</si>
  <si>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</si>
  <si>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</si>
  <si>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</si>
  <si>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</si>
  <si>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</si>
  <si>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</si>
  <si>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</si>
  <si>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</si>
  <si>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</si>
  <si>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</si>
  <si>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</si>
  <si>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</si>
  <si>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</si>
  <si>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</si>
  <si>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</si>
  <si>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</si>
  <si>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</si>
  <si>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</si>
  <si>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</si>
  <si>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</si>
  <si>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</si>
  <si>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</si>
  <si>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</si>
  <si>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</si>
  <si>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</si>
  <si>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</si>
  <si>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</si>
  <si>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</si>
  <si>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</si>
  <si>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</si>
  <si>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</si>
  <si>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</si>
  <si>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</si>
  <si>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</si>
  <si>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</si>
  <si>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</si>
  <si>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</si>
  <si>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</si>
  <si>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</si>
  <si>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</si>
  <si>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</si>
  <si>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</si>
  <si>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</si>
  <si>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</si>
  <si>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</si>
  <si>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</si>
  <si>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</si>
  <si>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</si>
  <si>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</si>
  <si>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</si>
  <si>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</si>
  <si>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</si>
  <si>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</si>
  <si>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</si>
  <si>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</si>
  <si>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</si>
  <si>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</si>
  <si>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</si>
  <si>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</si>
  <si>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</si>
  <si>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</si>
  <si>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</si>
  <si>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</si>
  <si>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</si>
  <si>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</si>
  <si>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</si>
  <si>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</si>
  <si>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</si>
  <si>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</si>
  <si>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</si>
  <si>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</si>
  <si>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</si>
  <si>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</si>
  <si>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</si>
  <si>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</si>
  <si>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</si>
  <si>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</si>
  <si>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</si>
  <si>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</si>
  <si>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</si>
  <si>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</si>
  <si>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</si>
  <si>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</si>
  <si>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</si>
  <si>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</si>
  <si>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</si>
  <si>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</si>
  <si>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</si>
  <si>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</si>
  <si>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</si>
  <si>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</si>
  <si>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</si>
  <si>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</si>
  <si>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</si>
  <si>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</si>
  <si>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</si>
  <si>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</si>
  <si>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</si>
  <si>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</si>
  <si>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</si>
  <si>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</si>
  <si>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</si>
  <si>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</si>
  <si>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</si>
  <si>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</si>
  <si>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</si>
  <si>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</si>
  <si>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</si>
  <si>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</si>
  <si>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</si>
  <si>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</si>
  <si>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</si>
  <si>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</si>
  <si>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</si>
  <si>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</si>
  <si>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</si>
  <si>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</si>
  <si>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</si>
  <si>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</si>
  <si>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</si>
  <si>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</si>
  <si>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</si>
  <si>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</si>
  <si>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</si>
  <si>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</si>
  <si>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</si>
  <si>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</si>
  <si>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</si>
  <si>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</si>
  <si>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</si>
  <si>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</si>
  <si>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</si>
  <si>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</si>
  <si>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</si>
  <si>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</si>
  <si>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</si>
  <si>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</si>
  <si>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</si>
  <si>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</si>
  <si>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</si>
  <si>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</si>
  <si>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</si>
  <si>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</si>
  <si>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</si>
  <si>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</si>
  <si>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</si>
  <si>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</si>
  <si>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</si>
  <si>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</si>
  <si>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</si>
  <si>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</si>
  <si>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</si>
  <si>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</si>
  <si>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</si>
  <si>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</si>
  <si>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</si>
  <si>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</si>
  <si>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</si>
  <si>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</si>
  <si>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</si>
  <si>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</si>
  <si>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</si>
  <si>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</si>
  <si>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</si>
  <si>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</si>
  <si>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</si>
  <si>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</si>
  <si>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</si>
  <si>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</si>
  <si>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</si>
  <si>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</si>
  <si>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</si>
  <si>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</si>
  <si>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</si>
  <si>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</si>
  <si>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</si>
  <si>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</si>
  <si>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</si>
  <si>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</si>
  <si>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</si>
  <si>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</si>
  <si>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</si>
  <si>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</si>
  <si>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</si>
  <si>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</si>
  <si>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</si>
  <si>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</si>
  <si>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</si>
  <si>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</si>
  <si>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</si>
  <si>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</si>
  <si>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</si>
  <si>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</si>
  <si>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</si>
  <si>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</si>
  <si>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</si>
  <si>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</si>
  <si>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</si>
  <si>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</si>
  <si>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</si>
  <si>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</si>
  <si>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</si>
  <si>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</si>
  <si>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</si>
  <si>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</si>
  <si>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</si>
  <si>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</si>
  <si>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</si>
  <si>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</si>
  <si>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</si>
  <si>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</si>
  <si>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</si>
  <si>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</si>
  <si>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</si>
  <si>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</si>
  <si>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</si>
  <si>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</si>
  <si>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</si>
  <si>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</si>
  <si>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</si>
  <si>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</si>
  <si>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</si>
  <si>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</si>
  <si>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</si>
  <si>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</si>
  <si>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</si>
  <si>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</si>
  <si>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</si>
  <si>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</si>
  <si>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</si>
  <si>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</si>
  <si>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</si>
  <si>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</si>
  <si>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</si>
  <si>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</si>
  <si>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</si>
  <si>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</si>
  <si>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</si>
  <si>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</si>
  <si>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</si>
  <si>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</si>
  <si>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</si>
  <si>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</si>
  <si>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</si>
  <si>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</si>
  <si>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</si>
  <si>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</si>
  <si>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</si>
  <si>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</si>
  <si>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</si>
  <si>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</si>
  <si>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</si>
  <si>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</si>
  <si>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</si>
  <si>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</si>
  <si>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</si>
  <si>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</si>
  <si>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</si>
  <si>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</si>
  <si>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</si>
  <si>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</si>
  <si>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</si>
  <si>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</si>
  <si>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</si>
  <si>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</si>
  <si>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</si>
  <si>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</si>
  <si>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</si>
  <si>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</si>
  <si>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</si>
  <si>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</si>
  <si>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</si>
  <si>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</si>
  <si>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</si>
  <si>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</si>
  <si>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</si>
  <si>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</si>
  <si>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</si>
  <si>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</si>
  <si>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</si>
  <si>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</si>
  <si>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</si>
  <si>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</si>
  <si>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</si>
  <si>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</si>
  <si>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</si>
  <si>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</si>
  <si>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</si>
  <si>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</si>
  <si>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</si>
  <si>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</si>
  <si>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</si>
  <si>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</si>
  <si>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</si>
  <si>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</si>
  <si>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</si>
  <si>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</si>
  <si>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</si>
  <si>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</si>
  <si>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</si>
  <si>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</si>
  <si>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</si>
  <si>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</si>
  <si>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</si>
  <si>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</si>
  <si>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</si>
  <si>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</si>
  <si>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</si>
  <si>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</si>
  <si>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</si>
  <si>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</si>
  <si>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</si>
  <si>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</si>
  <si>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</si>
  <si>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</si>
  <si>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</si>
  <si>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</si>
  <si>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</si>
  <si>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</si>
  <si>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</si>
  <si>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</si>
  <si>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</si>
  <si>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</si>
  <si>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</si>
  <si>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</si>
  <si>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</si>
  <si>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</si>
  <si>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</si>
  <si>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</si>
  <si>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</si>
  <si>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</si>
  <si>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</si>
  <si>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</si>
  <si>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</si>
  <si>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</si>
  <si>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</si>
  <si>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</si>
  <si>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</si>
  <si>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</si>
  <si>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</si>
  <si>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</si>
  <si>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</si>
  <si>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</si>
  <si>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</si>
  <si>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</si>
  <si>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</si>
  <si>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</si>
  <si>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</si>
  <si>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</si>
  <si>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</si>
  <si>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</si>
  <si>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</si>
  <si>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</si>
  <si>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</si>
  <si>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</si>
  <si>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</si>
  <si>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</si>
  <si>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</si>
  <si>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</si>
  <si>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</si>
  <si>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</si>
  <si>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</si>
  <si>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</si>
  <si>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</si>
  <si>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</si>
  <si>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</si>
  <si>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</si>
  <si>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</si>
  <si>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</si>
  <si>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</si>
  <si>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</si>
  <si>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</si>
  <si>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</si>
  <si>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</si>
  <si>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</si>
  <si>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</si>
  <si>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</si>
  <si>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</si>
  <si>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</si>
  <si>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</si>
  <si>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</si>
  <si>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</si>
  <si>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</si>
  <si>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</si>
  <si>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</si>
  <si>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</si>
  <si>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</si>
  <si>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</si>
  <si>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</si>
  <si>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</si>
  <si>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</si>
  <si>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</si>
  <si>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</si>
  <si>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</si>
  <si>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</si>
  <si>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</si>
  <si>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</si>
  <si>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</si>
  <si>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</si>
  <si>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</si>
  <si>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</si>
  <si>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</si>
  <si>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</si>
  <si>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</si>
  <si>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</si>
  <si>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</si>
  <si>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</si>
  <si>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</si>
  <si>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</si>
  <si>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</si>
  <si>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</si>
  <si>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</si>
  <si>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</si>
  <si>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</si>
  <si>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</si>
  <si>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</si>
  <si>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</si>
  <si>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</si>
  <si>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</si>
  <si>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</si>
  <si>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</si>
  <si>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</si>
  <si>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</si>
  <si>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</si>
  <si>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</si>
  <si>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</si>
  <si>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</si>
  <si>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</si>
  <si>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</si>
  <si>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</si>
  <si>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</si>
  <si>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</si>
  <si>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</si>
  <si>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</si>
  <si>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</si>
  <si>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</si>
  <si>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</si>
  <si>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</si>
  <si>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</si>
  <si>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</si>
  <si>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</si>
  <si>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</si>
  <si>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</si>
  <si>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</si>
  <si>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</si>
  <si>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</si>
  <si>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</si>
  <si>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</si>
  <si>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</si>
  <si>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</si>
  <si>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</si>
  <si>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</si>
  <si>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</si>
  <si>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</si>
  <si>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</si>
  <si>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</si>
  <si>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</si>
  <si>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</si>
  <si>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</si>
  <si>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</si>
  <si>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</si>
  <si>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</si>
  <si>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</si>
  <si>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</si>
  <si>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</si>
  <si>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</si>
  <si>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</si>
  <si>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</si>
  <si>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</si>
  <si>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</si>
  <si>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</si>
  <si>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</si>
  <si>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</si>
  <si>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</si>
  <si>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</si>
  <si>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</si>
  <si>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</si>
  <si>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</si>
  <si>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</si>
  <si>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</si>
  <si>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</si>
  <si>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</si>
  <si>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</si>
  <si>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</si>
  <si>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</si>
  <si>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</si>
  <si>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</si>
  <si>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</si>
  <si>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</si>
  <si>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</si>
  <si>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</si>
  <si>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</si>
  <si>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</si>
  <si>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</si>
  <si>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</si>
  <si>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</si>
  <si>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</si>
  <si>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</si>
  <si>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</si>
  <si>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</si>
  <si>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</si>
  <si>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</si>
  <si>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</si>
  <si>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</si>
  <si>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</si>
  <si>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</si>
  <si>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</si>
  <si>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</si>
  <si>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</si>
  <si>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</si>
  <si>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</si>
  <si>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</si>
  <si>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</si>
  <si>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</si>
  <si>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</si>
  <si>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</si>
  <si>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</si>
  <si>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</si>
  <si>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</si>
  <si>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</si>
  <si>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</si>
  <si>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</si>
  <si>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</si>
  <si>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</si>
  <si>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</si>
  <si>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</si>
  <si>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</si>
  <si>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</si>
  <si>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</si>
  <si>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</si>
  <si>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</si>
  <si>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</si>
  <si>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</si>
  <si>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</si>
  <si>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</si>
  <si>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</si>
  <si>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</si>
  <si>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</si>
  <si>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</si>
  <si>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</si>
  <si>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</si>
  <si>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</si>
  <si>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</si>
  <si>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</si>
  <si>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</si>
  <si>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</si>
  <si>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</si>
  <si>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</si>
  <si>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</si>
  <si>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</si>
  <si>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</si>
  <si>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</si>
  <si>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</si>
  <si>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</si>
  <si>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</si>
  <si>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</si>
  <si>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</si>
  <si>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</si>
  <si>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</si>
  <si>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</si>
  <si>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</si>
  <si>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</si>
  <si>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</si>
  <si>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</si>
  <si>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</si>
  <si>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</si>
  <si>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</si>
  <si>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</si>
  <si>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</si>
  <si>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</si>
  <si>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</si>
  <si>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</si>
  <si>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</si>
  <si>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</si>
  <si>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</si>
  <si>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</si>
  <si>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</si>
  <si>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</si>
  <si>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</si>
  <si>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</si>
  <si>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</si>
  <si>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</si>
  <si>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</si>
  <si>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</si>
  <si>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</si>
  <si>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</si>
  <si>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</si>
  <si>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</si>
  <si>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</si>
  <si>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</si>
  <si>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</si>
  <si>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</si>
  <si>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</si>
  <si>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</si>
  <si>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</si>
  <si>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</si>
  <si>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</si>
  <si>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</si>
  <si>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</si>
  <si>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</si>
  <si>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</si>
  <si>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</si>
  <si>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</si>
  <si>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</si>
  <si>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</si>
  <si>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</si>
  <si>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</si>
  <si>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</si>
  <si>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</si>
  <si>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</si>
  <si>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</si>
  <si>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</si>
  <si>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</si>
  <si>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</si>
  <si>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</si>
  <si>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</si>
  <si>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</si>
  <si>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</si>
  <si>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</si>
  <si>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</si>
  <si>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</si>
  <si>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</si>
  <si>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</si>
  <si>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</si>
  <si>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</si>
  <si>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</si>
  <si>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</si>
  <si>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</si>
  <si>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</si>
  <si>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</si>
  <si>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</si>
  <si>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</si>
  <si>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</si>
  <si>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</si>
  <si>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</si>
  <si>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</si>
  <si>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</si>
  <si>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</si>
  <si>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</si>
  <si>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</si>
  <si>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</si>
  <si>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</si>
  <si>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</si>
  <si>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</si>
  <si>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</si>
  <si>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</si>
  <si>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</si>
  <si>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</si>
  <si>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</si>
  <si>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</si>
  <si>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</si>
  <si>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</si>
  <si>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</si>
  <si>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</si>
  <si>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</si>
  <si>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</si>
  <si>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</si>
  <si>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</si>
  <si>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</si>
  <si>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</si>
  <si>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</si>
  <si>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</si>
  <si>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</si>
  <si>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</si>
  <si>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</si>
  <si>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</si>
  <si>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</si>
  <si>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</si>
  <si>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</si>
  <si>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</si>
  <si>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</si>
  <si>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</si>
  <si>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</si>
  <si>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</si>
  <si>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</si>
  <si>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</si>
  <si>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</si>
  <si>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</si>
  <si>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</si>
  <si>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</si>
  <si>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</si>
  <si>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</si>
  <si>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</si>
  <si>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</si>
  <si>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</si>
  <si>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</si>
  <si>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</si>
  <si>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</si>
  <si>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</si>
  <si>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</si>
  <si>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</si>
  <si>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</si>
  <si>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</si>
  <si>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</si>
  <si>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</si>
  <si>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</si>
  <si>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</si>
  <si>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</si>
  <si>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</si>
  <si>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</si>
  <si>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</si>
  <si>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</si>
  <si>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</si>
  <si>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</si>
  <si>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</si>
  <si>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</si>
  <si>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</si>
  <si>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</si>
  <si>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</si>
  <si>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</si>
  <si>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</si>
  <si>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</si>
  <si>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</si>
  <si>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</si>
  <si>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</si>
  <si>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</si>
  <si>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</si>
  <si>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</si>
  <si>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</si>
  <si>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</si>
  <si>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</si>
  <si>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</si>
  <si>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</si>
  <si>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</si>
  <si>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</si>
  <si>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</si>
  <si>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</si>
  <si>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</si>
  <si>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</si>
  <si>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</si>
  <si>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</si>
  <si>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</si>
  <si>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</si>
  <si>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</si>
  <si>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</si>
  <si>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</si>
  <si>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</si>
  <si>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</si>
  <si>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</si>
  <si>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</si>
  <si>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</si>
  <si>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</si>
  <si>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</si>
  <si>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</si>
  <si>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</si>
  <si>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</si>
  <si>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</si>
  <si>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</si>
  <si>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</si>
  <si>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</si>
  <si>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</si>
  <si>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</si>
  <si>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</si>
  <si>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</si>
  <si>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</si>
  <si>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</si>
  <si>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</si>
  <si>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</si>
  <si>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</si>
  <si>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</si>
  <si>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</si>
  <si>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</si>
  <si>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</si>
  <si>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</si>
  <si>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</si>
  <si>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</si>
  <si>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</si>
  <si>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</si>
  <si>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</si>
  <si>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</si>
  <si>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</si>
  <si>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</si>
  <si>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</si>
  <si>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</si>
  <si>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</si>
  <si>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</si>
  <si>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</si>
  <si>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</si>
  <si>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</si>
  <si>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</si>
  <si>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</si>
  <si>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</si>
  <si>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</si>
  <si>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</si>
  <si>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</si>
  <si>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</si>
  <si>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</si>
  <si>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</si>
  <si>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</si>
  <si>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</si>
  <si>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</si>
  <si>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</si>
  <si>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</si>
  <si>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</si>
  <si>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</si>
  <si>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</si>
  <si>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</si>
  <si>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</si>
  <si>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</si>
  <si>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</si>
  <si>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</si>
  <si>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</si>
  <si>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</si>
  <si>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</si>
  <si>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</si>
  <si>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</si>
  <si>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</si>
  <si>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</si>
  <si>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</si>
  <si>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</si>
  <si>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</si>
  <si>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</si>
  <si>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</si>
  <si>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</si>
  <si>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</si>
  <si>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</si>
  <si>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</si>
  <si>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</si>
  <si>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</si>
  <si>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</si>
  <si>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</si>
  <si>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</si>
  <si>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</si>
  <si>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</si>
  <si>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</si>
  <si>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</si>
  <si>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</si>
  <si>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</si>
  <si>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</si>
  <si>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</si>
  <si>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</si>
  <si>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</si>
  <si>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</si>
  <si>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</si>
  <si>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</si>
  <si>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</si>
  <si>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</si>
  <si>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</si>
  <si>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</si>
  <si>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</si>
  <si>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</si>
  <si>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</si>
  <si>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</si>
  <si>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</si>
  <si>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</si>
  <si>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</si>
  <si>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</si>
  <si>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</si>
  <si>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</si>
  <si>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</si>
  <si>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</si>
  <si>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</si>
  <si>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</si>
  <si>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</si>
  <si>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</si>
  <si>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</si>
  <si>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</si>
  <si>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</si>
  <si>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</si>
  <si>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</si>
  <si>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</si>
  <si>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</si>
  <si>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</si>
  <si>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</si>
  <si>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</si>
  <si>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</si>
  <si>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</si>
  <si>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</si>
  <si>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</si>
  <si>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</si>
  <si>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</si>
  <si>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</si>
  <si>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</si>
  <si>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</si>
  <si>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</si>
  <si>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</si>
  <si>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</si>
  <si>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</si>
  <si>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</si>
  <si>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</si>
  <si>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</si>
  <si>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</si>
  <si>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</si>
  <si>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</si>
  <si>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</si>
  <si>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</si>
  <si>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</si>
  <si>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</si>
  <si>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</si>
  <si>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</si>
  <si>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</si>
  <si>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</si>
  <si>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</si>
  <si>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</si>
  <si>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</si>
  <si>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</si>
  <si>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</si>
  <si>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</si>
  <si>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</si>
  <si>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</si>
  <si>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</si>
  <si>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</si>
  <si>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</si>
  <si>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</si>
  <si>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</si>
  <si>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</si>
  <si>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</si>
  <si>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</si>
  <si>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</si>
  <si>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</si>
  <si>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</si>
  <si>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</si>
  <si>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</si>
  <si>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</si>
  <si>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</si>
  <si>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</si>
  <si>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</si>
  <si>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</si>
  <si>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</si>
  <si>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</si>
  <si>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</si>
  <si>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</si>
  <si>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</si>
  <si>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</si>
  <si>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</si>
  <si>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</si>
  <si>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</si>
  <si>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</si>
  <si>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</si>
  <si>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</si>
  <si>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</si>
  <si>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</si>
  <si>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</si>
  <si>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</si>
  <si>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</si>
  <si>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</si>
  <si>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</si>
  <si>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</si>
  <si>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</si>
  <si>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</si>
  <si>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</si>
  <si>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</si>
  <si>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</si>
  <si>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</si>
  <si>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</si>
  <si>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</si>
  <si>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</si>
  <si>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</si>
  <si>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</si>
  <si>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</si>
  <si>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</si>
  <si>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</si>
  <si>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</si>
  <si>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</si>
  <si>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</si>
  <si>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</si>
  <si>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</si>
  <si>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</si>
  <si>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</si>
  <si>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</si>
  <si>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</si>
  <si>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</si>
  <si>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</si>
  <si>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</si>
  <si>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</si>
  <si>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</si>
  <si>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</si>
  <si>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</si>
  <si>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</si>
  <si>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</si>
  <si>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</si>
  <si>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</si>
  <si>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</si>
  <si>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</si>
  <si>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</si>
  <si>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</si>
  <si>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</si>
  <si>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</si>
  <si>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</si>
  <si>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</si>
  <si>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</si>
  <si>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</si>
  <si>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</si>
  <si>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</si>
  <si>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</si>
  <si>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</si>
  <si>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</si>
  <si>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</si>
  <si>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</si>
  <si>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</si>
  <si>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</si>
  <si>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</si>
  <si>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</si>
  <si>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</si>
  <si>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</si>
  <si>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</si>
  <si>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</si>
  <si>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</si>
  <si>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</si>
  <si>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</si>
  <si>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</si>
  <si>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</si>
  <si>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</si>
  <si>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</si>
  <si>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</si>
  <si>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</si>
  <si>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</si>
  <si>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</si>
  <si>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</si>
  <si>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</si>
  <si>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</si>
  <si>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</si>
  <si>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</si>
  <si>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</si>
  <si>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</si>
  <si>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</si>
  <si>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</si>
  <si>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</si>
  <si>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</si>
  <si>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</si>
  <si>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</si>
  <si>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</si>
  <si>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</si>
  <si>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</si>
  <si>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</si>
  <si>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</si>
  <si>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</si>
  <si>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</si>
  <si>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</si>
  <si>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</si>
  <si>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</si>
  <si>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</si>
  <si>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</si>
  <si>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</si>
  <si>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</si>
  <si>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</si>
  <si>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</si>
  <si>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</si>
  <si>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</si>
  <si>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</si>
  <si>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</si>
  <si>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</si>
  <si>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</si>
  <si>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</si>
  <si>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</si>
  <si>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</si>
  <si>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</si>
  <si>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</si>
  <si>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</si>
  <si>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</si>
  <si>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</si>
  <si>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</si>
  <si>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</si>
  <si>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</si>
  <si>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</si>
  <si>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</si>
  <si>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</si>
  <si>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</si>
  <si>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</si>
  <si>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</si>
  <si>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</si>
  <si>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</si>
  <si>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</si>
  <si>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</si>
  <si>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</si>
  <si>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</si>
  <si>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</si>
  <si>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</si>
  <si>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</si>
  <si>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</si>
  <si>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</si>
  <si>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</si>
  <si>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</si>
  <si>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</si>
  <si>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</si>
  <si>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</si>
  <si>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</si>
  <si>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</si>
  <si>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</si>
  <si>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</si>
  <si>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</si>
  <si>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</si>
  <si>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</si>
  <si>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</si>
  <si>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</si>
  <si>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</si>
  <si>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</si>
  <si>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</si>
  <si>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</si>
  <si>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</si>
  <si>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</si>
  <si>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</si>
  <si>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</si>
  <si>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</si>
  <si>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</si>
  <si>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</si>
  <si>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</si>
  <si>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</si>
  <si>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</si>
  <si>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</si>
  <si>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</si>
  <si>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</si>
  <si>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</si>
  <si>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</si>
  <si>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</si>
  <si>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</si>
  <si>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</si>
  <si>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</si>
  <si>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</si>
  <si>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</si>
  <si>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</si>
  <si>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</si>
  <si>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</si>
  <si>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</si>
  <si>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</si>
  <si>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</si>
  <si>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</si>
  <si>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</si>
  <si>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</si>
  <si>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</si>
  <si>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</si>
  <si>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</si>
  <si>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</si>
  <si>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</si>
  <si>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</si>
  <si>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</si>
  <si>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</si>
  <si>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</si>
  <si>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</si>
  <si>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</si>
  <si>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</si>
  <si>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</si>
  <si>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</si>
  <si>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</si>
  <si>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</si>
  <si>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</si>
  <si>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</si>
  <si>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</si>
  <si>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</si>
  <si>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</si>
  <si>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</si>
  <si>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</si>
  <si>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</si>
  <si>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</si>
  <si>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</si>
  <si>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</si>
  <si>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</si>
  <si>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</si>
  <si>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</si>
  <si>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</si>
  <si>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</si>
  <si>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</si>
  <si>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</si>
  <si>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</si>
  <si>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</si>
  <si>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</si>
  <si>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</si>
  <si>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</si>
  <si>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</si>
  <si>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</si>
  <si>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</si>
  <si>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</si>
  <si>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</si>
  <si>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</si>
  <si>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</si>
  <si>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</si>
  <si>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</si>
  <si>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</si>
  <si>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</si>
  <si>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</si>
  <si>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</si>
  <si>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</si>
  <si>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</si>
  <si>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</si>
  <si>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</si>
  <si>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</si>
  <si>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</si>
  <si>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</si>
  <si>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</si>
  <si>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</si>
  <si>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</si>
  <si>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</si>
  <si>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</si>
  <si>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</si>
  <si>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</si>
  <si>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</si>
  <si>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</si>
  <si>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</si>
  <si>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</si>
  <si>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</si>
  <si>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</si>
  <si>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</si>
  <si>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</si>
  <si>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</si>
  <si>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</si>
  <si>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</si>
  <si>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</si>
  <si>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</si>
  <si>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</si>
  <si>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</si>
  <si>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</si>
  <si>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</si>
  <si>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</si>
  <si>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</si>
  <si>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</si>
  <si>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</si>
  <si>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</si>
  <si>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</si>
  <si>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</si>
  <si>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</si>
  <si>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</si>
  <si>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</si>
  <si>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</si>
  <si>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</si>
  <si>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</si>
  <si>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</si>
  <si>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</si>
  <si>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</si>
  <si>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</si>
  <si>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</si>
  <si>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</si>
  <si>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</si>
  <si>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</si>
  <si>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</si>
  <si>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</si>
  <si>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</si>
  <si>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</si>
  <si>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</si>
  <si>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</si>
  <si>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</si>
  <si>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</si>
  <si>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</si>
  <si>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</si>
  <si>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</si>
  <si>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</si>
  <si>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</si>
  <si>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</si>
  <si>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</si>
  <si>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</si>
  <si>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</si>
  <si>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</si>
  <si>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</si>
  <si>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</si>
  <si>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</si>
  <si>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</si>
  <si>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</si>
  <si>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</si>
  <si>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</si>
  <si>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</si>
  <si>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</si>
  <si>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</si>
  <si>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</si>
  <si>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</si>
  <si>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</si>
  <si>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</si>
  <si>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</si>
  <si>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</si>
  <si>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</si>
  <si>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</si>
  <si>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</si>
  <si>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</si>
  <si>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</si>
  <si>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</si>
  <si>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</si>
  <si>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</si>
  <si>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</si>
  <si>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</si>
  <si>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</si>
  <si>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</si>
  <si>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</si>
  <si>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</si>
  <si>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</si>
  <si>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</si>
  <si>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</si>
  <si>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</si>
  <si>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</si>
  <si>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</si>
  <si>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</si>
  <si>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</si>
  <si>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</si>
  <si>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</si>
  <si>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</si>
  <si>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</si>
  <si>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</si>
  <si>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</si>
  <si>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</si>
  <si>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</si>
  <si>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</si>
  <si>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</si>
  <si>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</si>
  <si>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</si>
  <si>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</si>
  <si>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</si>
  <si>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</si>
  <si>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</si>
  <si>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</si>
  <si>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</si>
  <si>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</si>
  <si>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</si>
  <si>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</si>
  <si>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</si>
  <si>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</si>
  <si>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</si>
  <si>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</si>
  <si>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</si>
  <si>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</si>
  <si>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</si>
  <si>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</si>
  <si>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</si>
  <si>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</si>
  <si>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</si>
  <si>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</si>
  <si>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</si>
  <si>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</si>
  <si>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</si>
  <si>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</si>
  <si>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</si>
  <si>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</si>
  <si>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</si>
  <si>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</si>
  <si>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</si>
  <si>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</si>
  <si>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</si>
  <si>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</si>
  <si>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</si>
  <si>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</si>
  <si>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</si>
  <si>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</si>
  <si>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</si>
  <si>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</si>
  <si>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</si>
  <si>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</si>
  <si>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</si>
  <si>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</si>
  <si>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</si>
  <si>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</si>
  <si>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</si>
  <si>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</si>
  <si>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</si>
  <si>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</si>
  <si>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</si>
  <si>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</si>
  <si>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</si>
  <si>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</si>
  <si>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</si>
  <si>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</si>
  <si>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</si>
  <si>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</si>
  <si>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</si>
  <si>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</si>
  <si>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</si>
  <si>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</si>
  <si>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</si>
  <si>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</si>
  <si>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</si>
  <si>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</si>
  <si>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</si>
  <si>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</si>
  <si>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</si>
  <si>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</si>
  <si>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</si>
  <si>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</si>
  <si>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</si>
  <si>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</si>
  <si>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</si>
  <si>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</si>
  <si>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</si>
  <si>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</si>
  <si>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</si>
  <si>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</si>
  <si>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</si>
  <si>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</si>
  <si>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</si>
  <si>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</si>
  <si>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</si>
  <si>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</si>
  <si>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</si>
  <si>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</si>
  <si>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</si>
  <si>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</si>
  <si>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</si>
  <si>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</si>
  <si>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</si>
  <si>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</si>
  <si>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</si>
  <si>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</si>
  <si>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</si>
  <si>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</si>
  <si>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</si>
  <si>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</si>
  <si>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</si>
  <si>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</si>
  <si>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</si>
  <si>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</si>
  <si>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</si>
  <si>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</si>
  <si>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</si>
  <si>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</si>
  <si>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</si>
  <si>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</si>
  <si>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</si>
  <si>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</si>
  <si>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</si>
  <si>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</si>
  <si>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</si>
  <si>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</si>
  <si>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</si>
  <si>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</si>
  <si>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</si>
  <si>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</si>
  <si>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</si>
  <si>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</si>
  <si>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</si>
  <si>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</si>
  <si>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</si>
  <si>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</si>
  <si>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</si>
  <si>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</si>
  <si>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</si>
  <si>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</si>
  <si>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</si>
  <si>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</si>
  <si>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</si>
  <si>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</si>
  <si>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</si>
  <si>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</si>
  <si>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</si>
  <si>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</si>
  <si>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</si>
  <si>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</si>
  <si>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</si>
  <si>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</si>
  <si>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</si>
  <si>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</si>
  <si>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</si>
  <si>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</si>
  <si>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</si>
  <si>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</si>
  <si>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</si>
  <si>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</si>
  <si>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</si>
  <si>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</si>
  <si>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</si>
  <si>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</si>
  <si>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</si>
  <si>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</si>
  <si>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</si>
  <si>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</si>
  <si>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</si>
  <si>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</si>
  <si>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</si>
  <si>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</si>
  <si>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</si>
  <si>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</si>
  <si>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</si>
  <si>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</si>
  <si>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</si>
  <si>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</si>
  <si>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</si>
  <si>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</si>
  <si>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</si>
  <si>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</si>
  <si>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</si>
  <si>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</si>
  <si>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</si>
  <si>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</si>
  <si>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</si>
  <si>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</si>
  <si>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</si>
  <si>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</si>
  <si>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</si>
  <si>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</si>
  <si>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</si>
  <si>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</si>
  <si>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</si>
  <si>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</si>
  <si>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</si>
  <si>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</si>
  <si>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</si>
  <si>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</si>
  <si>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</si>
  <si>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</si>
  <si>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</si>
  <si>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</si>
  <si>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</si>
  <si>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</si>
  <si>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</si>
  <si>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</si>
  <si>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</si>
  <si>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</si>
  <si>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</si>
  <si>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</si>
  <si>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</si>
  <si>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</si>
  <si>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</si>
  <si>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</si>
  <si>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</si>
  <si>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</si>
  <si>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</si>
  <si>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</si>
  <si>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</si>
  <si>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</si>
  <si>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</si>
  <si>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</si>
  <si>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</si>
  <si>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</si>
  <si>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</si>
  <si>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</si>
  <si>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</si>
  <si>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</si>
  <si>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</si>
  <si>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</si>
  <si>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</si>
  <si>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</si>
  <si>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</si>
  <si>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</si>
  <si>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</si>
  <si>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</si>
  <si>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</si>
  <si>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</si>
  <si>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</si>
  <si>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</si>
  <si>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</si>
  <si>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</si>
  <si>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</si>
  <si>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</si>
  <si>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</si>
  <si>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</si>
  <si>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</si>
  <si>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</si>
  <si>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</si>
  <si>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</si>
  <si>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</si>
  <si>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</si>
  <si>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</si>
  <si>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</si>
  <si>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</si>
  <si>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</si>
  <si>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</si>
  <si>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</si>
  <si>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</si>
  <si>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</si>
  <si>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</si>
  <si>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</si>
  <si>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</si>
  <si>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</si>
  <si>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</si>
  <si>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</si>
  <si>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</si>
  <si>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</si>
  <si>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</si>
  <si>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</si>
  <si>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</si>
  <si>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</si>
  <si>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</si>
  <si>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</si>
  <si>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</si>
  <si>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</si>
  <si>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</si>
  <si>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</si>
  <si>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</si>
  <si>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</si>
  <si>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</si>
  <si>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</si>
  <si>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</si>
  <si>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</si>
  <si>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</si>
  <si>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</si>
  <si>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</si>
  <si>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</si>
  <si>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</si>
  <si>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</si>
  <si>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</si>
  <si>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</si>
  <si>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</si>
  <si>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</si>
  <si>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</si>
  <si>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</si>
  <si>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</si>
  <si>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</si>
  <si>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</si>
  <si>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</si>
  <si>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</si>
  <si>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</si>
  <si>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</si>
  <si>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</si>
  <si>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</si>
  <si>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</si>
  <si>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</si>
  <si>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</si>
  <si>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</si>
  <si>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</si>
  <si>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</si>
  <si>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</si>
  <si>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</si>
  <si>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</si>
  <si>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</si>
  <si>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</si>
  <si>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</si>
  <si>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</si>
  <si>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</si>
  <si>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</si>
  <si>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</si>
  <si>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</si>
  <si>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</si>
  <si>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</si>
  <si>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</si>
  <si>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</si>
  <si>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</si>
  <si>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</si>
  <si>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</si>
  <si>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</si>
  <si>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</si>
  <si>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</si>
  <si>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</si>
  <si>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</si>
  <si>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</si>
  <si>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</si>
  <si>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</si>
  <si>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</si>
  <si>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</si>
  <si>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</si>
  <si>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</si>
  <si>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</si>
  <si>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</si>
  <si>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</si>
  <si>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</si>
  <si>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</si>
  <si>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</si>
  <si>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</si>
  <si>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</si>
  <si>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</si>
  <si>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</si>
  <si>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</si>
  <si>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</si>
  <si>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</si>
  <si>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</si>
  <si>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</si>
  <si>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</si>
  <si>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</si>
  <si>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</si>
  <si>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</si>
  <si>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</si>
  <si>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</si>
  <si>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</si>
  <si>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</si>
  <si>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</si>
  <si>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</si>
  <si>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</si>
  <si>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</si>
  <si>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</si>
  <si>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</si>
  <si>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</si>
  <si>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</si>
  <si>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</si>
  <si>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</si>
  <si>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</si>
  <si>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</si>
  <si>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</si>
  <si>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</si>
  <si>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</si>
  <si>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</si>
  <si>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</si>
  <si>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</si>
  <si>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</si>
  <si>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</si>
  <si>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</si>
  <si>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</si>
  <si>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</si>
  <si>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</si>
  <si>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</si>
  <si>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</si>
  <si>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</si>
  <si>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</si>
  <si>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</si>
  <si>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</si>
  <si>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</si>
  <si>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</si>
  <si>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</si>
  <si>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</si>
  <si>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</si>
  <si>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</si>
  <si>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</si>
  <si>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</si>
  <si>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</si>
  <si>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</si>
  <si>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</si>
  <si>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</si>
  <si>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</si>
  <si>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</si>
  <si>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</si>
  <si>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</si>
  <si>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</si>
  <si>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</si>
  <si>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</si>
  <si>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</si>
  <si>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</si>
  <si>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</si>
  <si>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</si>
  <si>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</si>
  <si>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</si>
  <si>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</si>
  <si>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</si>
  <si>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</si>
  <si>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</si>
  <si>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</si>
  <si>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</si>
  <si>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</si>
  <si>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</si>
  <si>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</si>
  <si>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</si>
  <si>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</si>
  <si>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</si>
  <si>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</si>
  <si>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</si>
  <si>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</si>
  <si>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</si>
  <si>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</si>
  <si>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</si>
  <si>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</si>
  <si>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</si>
  <si>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</si>
  <si>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</si>
  <si>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</si>
  <si>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</si>
  <si>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</si>
  <si>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</si>
  <si>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</si>
  <si>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</si>
  <si>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</si>
  <si>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</si>
  <si>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</si>
  <si>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</si>
  <si>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</si>
  <si>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</si>
  <si>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</si>
  <si>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</si>
  <si>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</si>
  <si>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</si>
  <si>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</si>
  <si>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</si>
  <si>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</si>
  <si>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</si>
  <si>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</si>
  <si>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</si>
  <si>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</si>
  <si>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</si>
  <si>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</si>
  <si>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</si>
  <si>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</si>
  <si>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</si>
  <si>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</si>
  <si>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</si>
  <si>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</si>
  <si>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</si>
  <si>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</si>
  <si>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</si>
  <si>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</si>
  <si>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</si>
  <si>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</si>
  <si>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</si>
  <si>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</si>
  <si>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</si>
  <si>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</si>
  <si>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</si>
  <si>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</si>
  <si>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</si>
  <si>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</si>
  <si>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</si>
  <si>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</si>
  <si>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</si>
  <si>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</si>
  <si>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</si>
  <si>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</si>
  <si>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</si>
  <si>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</si>
  <si>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</si>
  <si>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</si>
  <si>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</si>
  <si>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</si>
  <si>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</si>
  <si>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</si>
  <si>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</si>
  <si>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</si>
  <si>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</si>
  <si>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</si>
  <si>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</si>
  <si>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</si>
  <si>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</si>
  <si>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</si>
  <si>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</si>
  <si>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</si>
  <si>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</si>
  <si>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</si>
  <si>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</si>
  <si>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</si>
  <si>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</si>
  <si>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</si>
  <si>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</si>
  <si>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</si>
  <si>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</si>
  <si>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</si>
  <si>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</si>
  <si>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</si>
  <si>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</si>
  <si>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</si>
  <si>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</si>
  <si>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</si>
  <si>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</si>
  <si>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</si>
  <si>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</si>
  <si>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</si>
  <si>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</si>
  <si>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</si>
  <si>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</si>
  <si>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</si>
  <si>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</si>
  <si>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</si>
  <si>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</si>
  <si>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</si>
  <si>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</si>
  <si>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</si>
  <si>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</si>
  <si>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</si>
  <si>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</si>
  <si>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</si>
  <si>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</si>
  <si>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</si>
  <si>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</si>
  <si>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</si>
  <si>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</si>
  <si>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</si>
  <si>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</si>
  <si>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</si>
  <si>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</si>
  <si>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</si>
  <si>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</si>
  <si>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</si>
  <si>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</si>
  <si>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</si>
  <si>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</si>
  <si>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</si>
  <si>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</si>
  <si>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</si>
  <si>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</si>
  <si>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</si>
  <si>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</si>
  <si>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</si>
  <si>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</si>
  <si>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</si>
  <si>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</si>
  <si>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</si>
  <si>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</si>
  <si>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</si>
  <si>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</si>
  <si>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</si>
  <si>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</si>
  <si>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</si>
  <si>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</si>
  <si>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</si>
  <si>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</si>
  <si>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</si>
  <si>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</si>
  <si>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</si>
  <si>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</si>
  <si>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</si>
  <si>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</si>
  <si>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</si>
  <si>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</si>
  <si>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</si>
  <si>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</si>
  <si>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</si>
  <si>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</si>
  <si>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</si>
  <si>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</si>
  <si>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</si>
  <si>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</si>
  <si>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</si>
  <si>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</si>
  <si>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</si>
  <si>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</si>
  <si>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</si>
  <si>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</si>
  <si>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</si>
  <si>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</si>
  <si>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</si>
  <si>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</si>
  <si>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</si>
  <si>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</si>
  <si>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</si>
  <si>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</si>
  <si>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</si>
  <si>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</si>
  <si>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</si>
  <si>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</si>
  <si>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</si>
  <si>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</si>
  <si>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</si>
  <si>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</si>
  <si>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</si>
  <si>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</si>
  <si>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</si>
  <si>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</si>
  <si>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</si>
  <si>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</si>
  <si>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</si>
  <si>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</si>
  <si>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</si>
  <si>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</si>
  <si>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</si>
  <si>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</si>
  <si>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</si>
  <si>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</si>
  <si>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</si>
  <si>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</si>
  <si>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</si>
  <si>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</si>
  <si>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</si>
  <si>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</si>
  <si>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</si>
  <si>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</si>
  <si>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</si>
  <si>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</si>
  <si>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</si>
  <si>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</si>
  <si>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</si>
  <si>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</si>
  <si>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</si>
  <si>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</si>
  <si>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</si>
  <si>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</si>
  <si>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</si>
  <si>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</si>
  <si>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</si>
  <si>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</si>
  <si>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</si>
  <si>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</si>
  <si>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</si>
  <si>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</si>
  <si>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</si>
  <si>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</si>
  <si>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</si>
  <si>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</si>
  <si>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</si>
  <si>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</si>
  <si>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</si>
  <si>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</si>
  <si>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</si>
  <si>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</si>
  <si>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</si>
  <si>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</si>
  <si>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</si>
  <si>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</si>
  <si>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</si>
  <si>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</si>
  <si>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</si>
  <si>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</si>
  <si>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</si>
  <si>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</si>
  <si>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</si>
  <si>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</si>
  <si>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</si>
  <si>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</si>
  <si>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</si>
  <si>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</si>
  <si>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</si>
  <si>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</si>
  <si>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</si>
  <si>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</si>
  <si>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</si>
  <si>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</si>
  <si>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</si>
  <si>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</si>
  <si>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</si>
  <si>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</si>
  <si>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</si>
  <si>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</si>
  <si>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</si>
  <si>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</si>
  <si>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</si>
  <si>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</si>
  <si>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</si>
  <si>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</si>
  <si>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</si>
  <si>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</si>
  <si>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</si>
  <si>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</si>
  <si>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</si>
  <si>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</si>
  <si>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</si>
  <si>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</si>
  <si>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</si>
  <si>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</si>
  <si>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</si>
  <si>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</si>
  <si>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</si>
  <si>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</si>
  <si>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</si>
  <si>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</si>
  <si>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</si>
  <si>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</si>
  <si>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</si>
  <si>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</si>
  <si>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</si>
  <si>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</si>
  <si>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</si>
  <si>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</si>
  <si>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</si>
  <si>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</si>
  <si>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</si>
  <si>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</si>
  <si>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</si>
  <si>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</si>
  <si>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</si>
  <si>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</si>
  <si>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</si>
  <si>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</si>
  <si>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</si>
  <si>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</si>
  <si>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</si>
  <si>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</si>
  <si>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</si>
  <si>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</si>
  <si>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</si>
  <si>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</si>
  <si>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</si>
  <si>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</si>
  <si>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</si>
  <si>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</si>
  <si>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</si>
  <si>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</si>
  <si>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</si>
  <si>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</si>
  <si>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</si>
  <si>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</si>
  <si>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</si>
  <si>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</si>
  <si>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</si>
  <si>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</si>
  <si>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</si>
  <si>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</si>
  <si>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</si>
  <si>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</si>
  <si>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</si>
  <si>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</si>
  <si>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</si>
  <si>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</si>
  <si>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</si>
  <si>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</si>
  <si>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</si>
  <si>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</si>
  <si>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</si>
  <si>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</si>
  <si>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</si>
  <si>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</si>
  <si>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</si>
  <si>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</si>
  <si>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</si>
  <si>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</si>
  <si>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</si>
  <si>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</si>
  <si>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</si>
  <si>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</si>
  <si>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</si>
  <si>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</si>
  <si>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</si>
  <si>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</si>
  <si>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</si>
  <si>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</si>
  <si>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</si>
  <si>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</si>
  <si>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</si>
  <si>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</si>
  <si>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</si>
  <si>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</si>
  <si>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</si>
  <si>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</si>
  <si>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</si>
  <si>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</si>
  <si>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</si>
  <si>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</si>
  <si>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</si>
  <si>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</si>
  <si>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</si>
  <si>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</si>
  <si>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</si>
  <si>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</si>
  <si>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</si>
  <si>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</si>
  <si>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</si>
  <si>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</si>
  <si>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</si>
  <si>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</si>
  <si>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</si>
  <si>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</si>
  <si>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</si>
  <si>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</si>
  <si>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</si>
  <si>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</si>
  <si>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</si>
  <si>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</si>
  <si>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</si>
  <si>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</si>
  <si>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</si>
  <si>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</si>
  <si>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</si>
  <si>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</si>
  <si>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</si>
  <si>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</si>
  <si>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</si>
  <si>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</si>
  <si>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</si>
  <si>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</si>
  <si>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</si>
  <si>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</si>
  <si>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</si>
  <si>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</si>
  <si>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</si>
  <si>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</si>
  <si>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</si>
  <si>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</si>
  <si>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</si>
  <si>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</si>
  <si>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</si>
  <si>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</si>
  <si>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</si>
  <si>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</si>
  <si>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</si>
  <si>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</si>
  <si>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</si>
  <si>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</si>
  <si>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</si>
  <si>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</si>
  <si>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</si>
  <si>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</si>
  <si>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</si>
  <si>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</si>
  <si>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</si>
  <si>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</si>
  <si>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</si>
  <si>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</si>
  <si>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</si>
  <si>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</si>
  <si>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</si>
  <si>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</si>
  <si>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</si>
  <si>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</si>
  <si>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</si>
  <si>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</si>
  <si>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</si>
  <si>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</si>
  <si>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</si>
  <si>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</si>
  <si>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</si>
  <si>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</si>
  <si>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</si>
  <si>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</si>
  <si>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</si>
  <si>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</si>
  <si>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</si>
  <si>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</si>
  <si>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</si>
  <si>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</si>
  <si>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</si>
  <si>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</si>
  <si>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</si>
  <si>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</si>
  <si>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</si>
  <si>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</si>
  <si>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</si>
  <si>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</si>
  <si>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</si>
  <si>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</si>
  <si>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</si>
  <si>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</si>
  <si>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</si>
  <si>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</si>
  <si>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</si>
  <si>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</si>
  <si>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</si>
  <si>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</si>
  <si>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</si>
  <si>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</si>
  <si>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</si>
  <si>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</si>
  <si>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</si>
  <si>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</si>
  <si>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</si>
  <si>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</si>
  <si>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</si>
  <si>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</si>
  <si>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</si>
  <si>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</si>
  <si>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</si>
  <si>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</si>
  <si>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</si>
  <si>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</si>
  <si>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</si>
  <si>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</si>
  <si>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</si>
  <si>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</si>
  <si>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</si>
  <si>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</si>
  <si>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</si>
  <si>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</si>
  <si>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</si>
  <si>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</si>
  <si>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</si>
  <si>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</si>
  <si>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</si>
  <si>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</si>
  <si>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</si>
  <si>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</si>
  <si>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</si>
  <si>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</si>
  <si>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</si>
  <si>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</si>
  <si>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</si>
  <si>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</si>
  <si>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</si>
  <si>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</si>
  <si>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</si>
  <si>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</si>
  <si>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</si>
  <si>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</si>
  <si>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</si>
  <si>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</si>
  <si>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</si>
  <si>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</si>
  <si>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</si>
  <si>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</si>
  <si>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</si>
  <si>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</si>
  <si>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</si>
  <si>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</si>
  <si>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</si>
  <si>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</si>
  <si>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</si>
  <si>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</si>
  <si>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</si>
  <si>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</si>
  <si>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</si>
  <si>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</si>
  <si>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</si>
  <si>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</si>
  <si>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</si>
  <si>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</si>
  <si>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</si>
  <si>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</si>
  <si>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</si>
  <si>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</si>
  <si>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</si>
  <si>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</si>
  <si>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</si>
  <si>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</si>
  <si>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</si>
  <si>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</si>
  <si>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</si>
  <si>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</si>
  <si>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</si>
  <si>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</si>
  <si>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</si>
  <si>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</si>
  <si>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</si>
  <si>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</si>
  <si>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</si>
  <si>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</si>
  <si>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</si>
  <si>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</si>
  <si>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</si>
  <si>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</si>
  <si>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</si>
  <si>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</si>
  <si>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</si>
  <si>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</si>
  <si>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</si>
  <si>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</si>
  <si>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</si>
  <si>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</si>
  <si>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</si>
  <si>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</si>
  <si>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</si>
  <si>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</si>
  <si>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</si>
  <si>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</si>
  <si>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</si>
  <si>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</si>
  <si>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</si>
  <si>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</si>
  <si>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</si>
  <si>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</si>
  <si>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</si>
  <si>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</si>
  <si>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</si>
  <si>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</si>
  <si>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</si>
  <si>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</si>
  <si>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</si>
  <si>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</si>
  <si>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</si>
  <si>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</si>
  <si>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</si>
  <si>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</si>
  <si>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</si>
  <si>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</si>
  <si>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</si>
  <si>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</si>
  <si>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</si>
  <si>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</si>
  <si>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</si>
  <si>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</si>
  <si>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</si>
  <si>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</si>
  <si>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</si>
  <si>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</si>
  <si>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</si>
  <si>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</si>
  <si>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</si>
  <si>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</si>
  <si>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</si>
  <si>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</si>
  <si>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</si>
  <si>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</si>
  <si>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</si>
  <si>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</si>
  <si>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</si>
  <si>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</si>
  <si>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</si>
  <si>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</si>
  <si>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</si>
  <si>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</si>
  <si>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</si>
  <si>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</si>
  <si>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</si>
  <si>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</si>
  <si>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</si>
  <si>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</si>
  <si>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</si>
  <si>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</si>
  <si>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</si>
  <si>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</si>
  <si>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</si>
  <si>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</si>
  <si>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</si>
  <si>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</si>
  <si>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</si>
  <si>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</si>
  <si>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</si>
  <si>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</si>
  <si>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</si>
  <si>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</si>
  <si>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</si>
  <si>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</si>
  <si>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</si>
  <si>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</si>
  <si>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</si>
  <si>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</si>
  <si>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</si>
  <si>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</si>
  <si>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</si>
  <si>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</si>
  <si>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</si>
  <si>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</si>
  <si>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</si>
  <si>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</si>
  <si>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</si>
  <si>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</si>
  <si>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</si>
  <si>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</si>
  <si>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</si>
  <si>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</si>
  <si>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</si>
  <si>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</si>
  <si>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</si>
  <si>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</si>
  <si>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</si>
  <si>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</si>
  <si>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</si>
  <si>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</si>
  <si>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</si>
  <si>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</si>
  <si>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</si>
  <si>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</si>
  <si>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</si>
  <si>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</si>
  <si>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</si>
  <si>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</si>
  <si>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</si>
  <si>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</si>
  <si>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</si>
  <si>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</si>
  <si>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</si>
  <si>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</si>
  <si>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</si>
  <si>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</si>
  <si>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</si>
  <si>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</si>
  <si>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</si>
  <si>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</si>
  <si>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</si>
  <si>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</si>
  <si>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</si>
  <si>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</si>
  <si>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</si>
  <si>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</si>
  <si>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</si>
  <si>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</si>
  <si>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</si>
  <si>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</si>
  <si>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</si>
  <si>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</si>
  <si>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</si>
  <si>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</si>
  <si>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</si>
  <si>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</si>
  <si>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</si>
  <si>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</si>
  <si>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</si>
  <si>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</si>
  <si>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</si>
  <si>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</si>
  <si>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</si>
  <si>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</si>
  <si>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</si>
  <si>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</si>
  <si>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</si>
  <si>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</si>
  <si>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</si>
  <si>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</si>
  <si>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</si>
  <si>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</si>
  <si>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</si>
  <si>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</si>
  <si>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</si>
  <si>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</si>
  <si>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</si>
  <si>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</si>
  <si>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</si>
  <si>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</si>
  <si>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</si>
  <si>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</si>
  <si>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</si>
  <si>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</si>
  <si>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</si>
  <si>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</si>
  <si>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</si>
  <si>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</si>
  <si>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</si>
  <si>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</si>
  <si>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</si>
  <si>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</si>
  <si>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</si>
  <si>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</si>
  <si>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</si>
  <si>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</si>
  <si>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</si>
  <si>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</si>
  <si>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</si>
  <si>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</si>
  <si>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</si>
  <si>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</si>
  <si>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</si>
  <si>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</si>
  <si>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</si>
  <si>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</si>
  <si>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</si>
  <si>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</si>
  <si>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</si>
  <si>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</si>
  <si>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</si>
  <si>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</si>
  <si>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</si>
  <si>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</si>
  <si>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</si>
  <si>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</si>
  <si>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</si>
  <si>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</si>
  <si>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</si>
  <si>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</si>
  <si>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</si>
  <si>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</si>
  <si>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</si>
  <si>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</si>
  <si>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</si>
  <si>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</si>
  <si>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</si>
  <si>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</si>
  <si>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</si>
  <si>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</si>
  <si>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</si>
  <si>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</si>
  <si>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</si>
  <si>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</si>
  <si>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</si>
  <si>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</si>
  <si>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</si>
  <si>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</si>
  <si>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</si>
  <si>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</si>
  <si>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</si>
  <si>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</si>
  <si>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</si>
  <si>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</si>
  <si>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</si>
  <si>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</si>
  <si>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</si>
  <si>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</si>
  <si>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</si>
  <si>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</si>
  <si>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</si>
  <si>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</si>
  <si>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</si>
  <si>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</si>
  <si>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</si>
  <si>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</si>
  <si>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</si>
  <si>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</si>
  <si>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</si>
  <si>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</si>
  <si>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</si>
  <si>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</si>
  <si>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</si>
  <si>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</si>
  <si>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</si>
  <si>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</si>
  <si>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</si>
  <si>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</si>
  <si>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</si>
  <si>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</si>
  <si>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</si>
  <si>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</si>
  <si>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</si>
  <si>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</si>
  <si>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</si>
  <si>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</si>
  <si>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</si>
  <si>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</si>
  <si>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</si>
  <si>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</si>
  <si>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</si>
  <si>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</si>
  <si>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</si>
  <si>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</si>
  <si>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</si>
  <si>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</si>
  <si>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</si>
  <si>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</si>
  <si>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</si>
  <si>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</si>
  <si>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</si>
  <si>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</si>
  <si>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</si>
  <si>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</si>
  <si>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</si>
  <si>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</si>
  <si>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</si>
  <si>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</si>
  <si>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</si>
  <si>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</si>
  <si>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</si>
  <si>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</si>
  <si>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</si>
  <si>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</si>
  <si>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</si>
  <si>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</si>
  <si>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</si>
  <si>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</si>
  <si>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</si>
  <si>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</si>
  <si>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</si>
  <si>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</si>
  <si>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</si>
  <si>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</si>
  <si>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</si>
  <si>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</si>
  <si>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</si>
  <si>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</si>
  <si>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</si>
  <si>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</si>
  <si>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</si>
  <si>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</si>
  <si>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</si>
  <si>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</si>
  <si>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</si>
  <si>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</si>
  <si>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</si>
  <si>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</si>
  <si>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</si>
  <si>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</si>
  <si>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</si>
  <si>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</si>
  <si>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</si>
  <si>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</si>
  <si>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</si>
  <si>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</si>
  <si>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</si>
  <si>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</si>
  <si>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</si>
  <si>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</si>
  <si>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</si>
  <si>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</si>
  <si>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</si>
  <si>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</si>
  <si>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</si>
  <si>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</si>
  <si>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</si>
  <si>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</si>
  <si>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</si>
  <si>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</si>
  <si>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</si>
  <si>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</si>
  <si>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</si>
  <si>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</si>
  <si>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</si>
  <si>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</si>
  <si>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</si>
  <si>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</si>
  <si>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</si>
  <si>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</si>
  <si>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</si>
  <si>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</si>
  <si>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</si>
  <si>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</si>
  <si>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</si>
  <si>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</si>
  <si>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</si>
  <si>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</si>
  <si>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</si>
  <si>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</si>
  <si>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</si>
  <si>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</si>
  <si>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</si>
  <si>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</si>
  <si>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</si>
  <si>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</si>
  <si>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</si>
  <si>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</si>
  <si>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</si>
  <si>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</si>
  <si>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</si>
  <si>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</si>
  <si>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</si>
  <si>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</si>
  <si>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</si>
  <si>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</si>
  <si>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</si>
  <si>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</si>
  <si>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</si>
  <si>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</si>
  <si>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</si>
  <si>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</si>
  <si>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</si>
  <si>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</si>
  <si>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</si>
  <si>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</si>
  <si>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</si>
  <si>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</si>
  <si>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</si>
  <si>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</si>
  <si>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</si>
  <si>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</si>
  <si>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</si>
  <si>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</si>
  <si>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</si>
  <si>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</si>
  <si>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</si>
  <si>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</si>
  <si>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</si>
  <si>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</si>
  <si>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</si>
  <si>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</si>
  <si>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</si>
  <si>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</si>
  <si>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</si>
  <si>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</si>
  <si>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</si>
  <si>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</si>
  <si>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</si>
  <si>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</si>
  <si>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</si>
  <si>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</si>
  <si>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</si>
  <si>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</si>
  <si>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</si>
  <si>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</si>
  <si>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</si>
  <si>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</si>
  <si>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</si>
  <si>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</si>
  <si>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</si>
  <si>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</si>
  <si>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</si>
  <si>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</si>
  <si>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</si>
  <si>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</si>
  <si>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</si>
  <si>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</si>
  <si>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</si>
  <si>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</si>
  <si>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</si>
  <si>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</si>
  <si>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</si>
  <si>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</si>
  <si>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</si>
  <si>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</si>
  <si>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</si>
  <si>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</si>
  <si>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</si>
  <si>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</si>
  <si>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</si>
  <si>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</si>
  <si>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</si>
  <si>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</si>
  <si>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</si>
  <si>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</si>
  <si>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</si>
  <si>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</si>
  <si>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</si>
  <si>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</si>
  <si>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</si>
  <si>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</si>
  <si>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</si>
  <si>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</si>
  <si>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</si>
  <si>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</si>
  <si>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</si>
  <si>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</si>
  <si>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</si>
  <si>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</si>
  <si>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</si>
  <si>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</si>
  <si>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</si>
  <si>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</si>
  <si>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</si>
  <si>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</si>
  <si>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</si>
  <si>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</si>
  <si>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</si>
  <si>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</si>
  <si>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</si>
  <si>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</si>
  <si>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</si>
  <si>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</si>
  <si>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</si>
  <si>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</si>
  <si>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</si>
  <si>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</si>
  <si>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</si>
  <si>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</si>
  <si>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</si>
  <si>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</si>
  <si>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</si>
  <si>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</si>
  <si>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</si>
  <si>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</si>
  <si>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</si>
  <si>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</si>
  <si>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</si>
  <si>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</si>
  <si>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</si>
  <si>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</si>
  <si>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</si>
  <si>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</si>
  <si>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</si>
  <si>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</si>
  <si>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</si>
  <si>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</si>
  <si>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</si>
  <si>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</si>
  <si>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</si>
  <si>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</si>
  <si>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</si>
  <si>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</si>
  <si>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</si>
  <si>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</si>
  <si>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</si>
  <si>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</si>
  <si>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</si>
  <si>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</si>
  <si>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</si>
  <si>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</si>
  <si>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</si>
  <si>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</si>
  <si>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</si>
  <si>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</si>
  <si>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</si>
  <si>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</si>
  <si>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</si>
  <si>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</si>
  <si>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</si>
  <si>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</si>
  <si>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</si>
  <si>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</si>
  <si>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</si>
  <si>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</si>
  <si>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</si>
  <si>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</si>
  <si>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</si>
  <si>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</si>
  <si>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</si>
  <si>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</si>
  <si>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</si>
  <si>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</si>
  <si>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</si>
  <si>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</si>
  <si>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</si>
  <si>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</si>
  <si>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</si>
  <si>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</si>
  <si>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</si>
  <si>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</si>
  <si>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</si>
  <si>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</si>
  <si>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</si>
  <si>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</si>
  <si>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</si>
  <si>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</si>
  <si>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</si>
  <si>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</si>
  <si>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</si>
  <si>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</si>
  <si>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</si>
  <si>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</si>
  <si>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</si>
  <si>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</si>
  <si>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</si>
  <si>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</si>
  <si>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</si>
  <si>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</si>
  <si>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</si>
  <si>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</si>
  <si>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</si>
  <si>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</si>
  <si>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</si>
  <si>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</si>
  <si>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</si>
  <si>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</si>
  <si>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</si>
  <si>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</si>
  <si>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</si>
  <si>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</si>
  <si>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</si>
  <si>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</si>
  <si>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</si>
  <si>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</si>
  <si>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</si>
  <si>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</si>
  <si>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</si>
  <si>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</si>
  <si>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</si>
  <si>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</si>
  <si>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</si>
  <si>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</si>
  <si>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</si>
  <si>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</si>
  <si>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</si>
  <si>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</si>
  <si>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</si>
  <si>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</si>
  <si>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</si>
  <si>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</si>
  <si>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</si>
  <si>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</si>
  <si>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</si>
  <si>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</si>
  <si>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</si>
  <si>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</si>
  <si>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</si>
  <si>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</si>
  <si>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</si>
  <si>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</si>
  <si>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</si>
  <si>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</si>
  <si>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</si>
  <si>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</si>
  <si>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</si>
  <si>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</si>
  <si>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</si>
  <si>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</si>
  <si>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</si>
  <si>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</si>
  <si>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</si>
  <si>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</si>
  <si>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</si>
  <si>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</si>
  <si>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</si>
  <si>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</si>
  <si>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</si>
  <si>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</si>
  <si>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</si>
  <si>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</si>
  <si>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</si>
  <si>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</si>
  <si>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</si>
  <si>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</si>
  <si>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</si>
  <si>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</si>
  <si>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</si>
  <si>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</si>
  <si>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</si>
  <si>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</si>
  <si>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</si>
  <si>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</si>
  <si>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</si>
  <si>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</si>
  <si>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</si>
  <si>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</si>
  <si>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</si>
  <si>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</si>
  <si>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</si>
  <si>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</si>
  <si>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</si>
  <si>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</si>
  <si>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</si>
  <si>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</si>
  <si>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</si>
  <si>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</si>
  <si>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</si>
  <si>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</si>
  <si>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</si>
  <si>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</si>
  <si>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</si>
  <si>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</si>
  <si>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</si>
  <si>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</si>
  <si>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</si>
  <si>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</si>
  <si>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</si>
  <si>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</si>
  <si>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</si>
  <si>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</si>
  <si>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</si>
  <si>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</si>
  <si>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</si>
  <si>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</si>
  <si>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</si>
  <si>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</si>
  <si>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</si>
  <si>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</si>
  <si>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</si>
  <si>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</si>
  <si>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</si>
  <si>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</si>
  <si>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</si>
  <si>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</si>
  <si>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</si>
  <si>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</si>
  <si>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</si>
  <si>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</si>
  <si>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</si>
  <si>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</si>
  <si>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</si>
  <si>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</si>
  <si>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</si>
  <si>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</si>
  <si>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</si>
  <si>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</si>
  <si>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</si>
  <si>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</si>
  <si>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</si>
  <si>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</si>
  <si>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</si>
  <si>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</si>
  <si>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</si>
  <si>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</si>
  <si>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</si>
  <si>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</si>
  <si>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</si>
  <si>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</si>
  <si>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</si>
  <si>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</si>
  <si>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</si>
  <si>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</si>
  <si>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</si>
  <si>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</si>
  <si>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</si>
  <si>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</si>
  <si>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</si>
  <si>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</si>
  <si>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</si>
  <si>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</si>
  <si>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</si>
  <si>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</si>
  <si>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</si>
  <si>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</si>
  <si>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</si>
  <si>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</si>
  <si>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</si>
  <si>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</si>
  <si>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</si>
  <si>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</si>
  <si>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</si>
  <si>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</si>
  <si>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</si>
  <si>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</si>
  <si>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</si>
  <si>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</si>
  <si>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</si>
  <si>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</si>
  <si>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</si>
  <si>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</si>
  <si>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</si>
  <si>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</si>
  <si>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</si>
  <si>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</si>
  <si>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</si>
  <si>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</si>
  <si>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</si>
  <si>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</si>
  <si>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</si>
  <si>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</si>
  <si>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</si>
  <si>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</si>
  <si>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</si>
  <si>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</si>
  <si>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</si>
  <si>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</si>
  <si>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</si>
  <si>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</si>
  <si>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</si>
  <si>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</si>
  <si>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</si>
  <si>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</si>
  <si>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</si>
  <si>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</si>
  <si>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</si>
  <si>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</si>
  <si>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</si>
  <si>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</si>
  <si>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</si>
  <si>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</si>
  <si>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</si>
  <si>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</si>
  <si>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</si>
  <si>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</si>
  <si>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</si>
  <si>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</si>
  <si>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</si>
  <si>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</si>
  <si>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</si>
  <si>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</si>
  <si>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</si>
  <si>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</si>
  <si>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</si>
  <si>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</si>
  <si>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</si>
  <si>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</si>
  <si>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</si>
  <si>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</si>
  <si>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</si>
  <si>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</si>
  <si>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</si>
  <si>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</si>
  <si>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</si>
  <si>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</si>
  <si>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</si>
  <si>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</si>
  <si>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</si>
  <si>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</si>
  <si>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</si>
  <si>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</si>
  <si>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</si>
  <si>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</si>
  <si>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</si>
  <si>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</si>
  <si>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</si>
  <si>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</si>
  <si>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</si>
  <si>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</si>
  <si>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</si>
  <si>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</si>
  <si>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</si>
  <si>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</si>
  <si>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</si>
  <si>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</si>
  <si>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</si>
  <si>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</si>
  <si>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</si>
  <si>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</si>
  <si>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</si>
  <si>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</si>
  <si>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</si>
  <si>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</si>
  <si>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</si>
  <si>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</si>
  <si>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</si>
  <si>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</si>
  <si>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</si>
  <si>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</si>
  <si>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</si>
  <si>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</si>
  <si>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</si>
  <si>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</si>
  <si>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</si>
  <si>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</si>
  <si>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</si>
  <si>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</si>
  <si>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</si>
  <si>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</si>
  <si>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</si>
  <si>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</si>
  <si>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</si>
  <si>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</si>
  <si>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</si>
  <si>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</si>
  <si>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</si>
  <si>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</si>
  <si>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</si>
  <si>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</si>
  <si>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</si>
  <si>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</si>
  <si>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</si>
  <si>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</si>
  <si>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</si>
  <si>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</si>
  <si>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</si>
  <si>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</si>
  <si>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</si>
  <si>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</si>
  <si>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</si>
  <si>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</si>
  <si>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</si>
  <si>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</si>
  <si>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</si>
  <si>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</si>
  <si>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</si>
  <si>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</si>
  <si>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</si>
  <si>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</si>
  <si>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</si>
  <si>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</si>
  <si>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</si>
  <si>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</si>
  <si>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</si>
  <si>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</si>
  <si>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</si>
  <si>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</si>
  <si>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</si>
  <si>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</si>
  <si>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</si>
  <si>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</si>
  <si>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</si>
  <si>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</si>
  <si>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</si>
  <si>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</si>
  <si>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</si>
  <si>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</si>
  <si>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</si>
  <si>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</si>
  <si>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</si>
  <si>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</si>
  <si>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</si>
  <si>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</si>
  <si>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</si>
  <si>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</si>
  <si>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</si>
  <si>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</si>
  <si>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</si>
  <si>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</si>
  <si>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</si>
  <si>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</si>
  <si>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</si>
  <si>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</si>
  <si>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</si>
  <si>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</si>
  <si>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</si>
  <si>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</si>
  <si>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</si>
  <si>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</si>
  <si>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</si>
  <si>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</si>
  <si>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</si>
  <si>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</si>
  <si>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</si>
  <si>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</si>
  <si>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</si>
  <si>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</si>
  <si>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</si>
  <si>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</si>
  <si>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</si>
  <si>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</si>
  <si>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</si>
  <si>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</si>
  <si>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</si>
  <si>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</si>
  <si>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</si>
  <si>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</si>
  <si>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</si>
  <si>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</si>
  <si>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</si>
  <si>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</si>
  <si>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</si>
  <si>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</si>
  <si>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</si>
  <si>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</si>
  <si>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</si>
  <si>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</si>
  <si>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</si>
  <si>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</si>
  <si>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</si>
  <si>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</si>
  <si>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</si>
  <si>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</si>
  <si>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</si>
  <si>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</si>
  <si>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</si>
  <si>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</si>
  <si>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</si>
  <si>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</si>
  <si>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</si>
  <si>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</si>
  <si>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</si>
  <si>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</si>
  <si>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</si>
  <si>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</si>
  <si>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</si>
  <si>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</si>
  <si>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</si>
  <si>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</si>
  <si>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</si>
  <si>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</si>
  <si>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</si>
  <si>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</si>
  <si>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</si>
  <si>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</si>
  <si>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</si>
  <si>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</si>
  <si>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</si>
  <si>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</si>
  <si>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</si>
  <si>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</si>
  <si>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</si>
  <si>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</si>
  <si>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</si>
  <si>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</si>
  <si>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</si>
  <si>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</si>
  <si>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</si>
  <si>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</si>
  <si>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</si>
  <si>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</si>
  <si>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</si>
  <si>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</si>
  <si>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</si>
  <si>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</si>
  <si>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</si>
  <si>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</si>
  <si>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</si>
  <si>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</si>
  <si>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</si>
  <si>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</si>
  <si>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</si>
  <si>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</si>
  <si>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</si>
  <si>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</si>
  <si>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</si>
  <si>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</si>
  <si>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</si>
  <si>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</si>
  <si>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</si>
  <si>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</si>
  <si>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</si>
  <si>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</si>
  <si>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</si>
  <si>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</si>
  <si>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</si>
  <si>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</si>
  <si>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</si>
  <si>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</si>
  <si>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</si>
  <si>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</si>
  <si>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</si>
  <si>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</si>
  <si>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</si>
  <si>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</si>
  <si>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</si>
  <si>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</si>
  <si>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</si>
  <si>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</si>
  <si>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</si>
  <si>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</si>
  <si>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</si>
  <si>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</si>
  <si>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</si>
  <si>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</si>
  <si>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</si>
  <si>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</si>
  <si>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</si>
  <si>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</si>
  <si>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</si>
  <si>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</si>
  <si>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</si>
  <si>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</si>
  <si>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</si>
  <si>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</si>
  <si>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</si>
  <si>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</si>
  <si>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</si>
  <si>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</si>
  <si>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</si>
  <si>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</si>
  <si>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</si>
  <si>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</si>
  <si>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</si>
  <si>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</si>
  <si>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</si>
  <si>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</si>
  <si>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</si>
  <si>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</si>
  <si>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</si>
  <si>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</si>
  <si>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</si>
  <si>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</si>
  <si>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</si>
  <si>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</si>
  <si>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</si>
  <si>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</si>
  <si>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</si>
  <si>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</si>
  <si>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</si>
  <si>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</si>
  <si>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</si>
  <si>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</si>
  <si>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</si>
  <si>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</si>
  <si>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</si>
  <si>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</si>
  <si>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</si>
  <si>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</si>
  <si>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</si>
  <si>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</si>
  <si>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</si>
  <si>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</si>
  <si>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</si>
  <si>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</si>
  <si>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</si>
  <si>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</si>
  <si>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</si>
  <si>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</si>
  <si>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</si>
  <si>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</si>
  <si>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</si>
  <si>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</si>
  <si>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</si>
  <si>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</si>
  <si>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</si>
  <si>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</si>
  <si>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</si>
  <si>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</si>
  <si>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</si>
  <si>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</si>
  <si>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</si>
  <si>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</si>
  <si>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</si>
  <si>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</si>
  <si>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</si>
  <si>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</si>
  <si>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</si>
  <si>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</si>
  <si>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</si>
  <si>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</si>
  <si>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</si>
  <si>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</si>
  <si>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</si>
  <si>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</si>
  <si>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</si>
  <si>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</si>
  <si>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</si>
  <si>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</si>
  <si>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</si>
  <si>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</si>
  <si>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</si>
  <si>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</si>
  <si>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</si>
  <si>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</si>
  <si>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</si>
  <si>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</si>
  <si>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</si>
  <si>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</si>
  <si>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</si>
  <si>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</si>
  <si>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</si>
  <si>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</si>
  <si>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</si>
  <si>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</si>
  <si>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</si>
  <si>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</si>
  <si>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</si>
  <si>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</si>
  <si>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</si>
  <si>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</si>
  <si>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</si>
  <si>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</si>
  <si>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</si>
  <si>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</si>
  <si>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</si>
  <si>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</si>
  <si>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</si>
  <si>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</si>
  <si>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</si>
  <si>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</si>
  <si>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</si>
  <si>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</si>
  <si>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</si>
  <si>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</si>
  <si>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</si>
  <si>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</si>
  <si>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</si>
  <si>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</si>
  <si>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</si>
  <si>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</si>
  <si>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</si>
  <si>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</si>
  <si>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</si>
  <si>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</si>
  <si>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</si>
  <si>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</si>
  <si>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</si>
  <si>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</si>
  <si>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</si>
  <si>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</si>
  <si>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</si>
  <si>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</si>
  <si>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</si>
  <si>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</si>
  <si>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</si>
  <si>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</si>
  <si>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</si>
  <si>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</si>
  <si>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</si>
  <si>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</si>
  <si>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</si>
  <si>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</si>
  <si>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</si>
  <si>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</si>
  <si>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</si>
  <si>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</si>
  <si>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</si>
  <si>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</si>
  <si>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</si>
  <si>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</si>
  <si>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</si>
  <si>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</si>
  <si>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</si>
  <si>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</si>
  <si>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</si>
  <si>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</si>
  <si>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</si>
  <si>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</si>
  <si>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</si>
  <si>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</si>
  <si>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</si>
  <si>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</si>
  <si>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</si>
  <si>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</si>
  <si>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</si>
  <si>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</si>
  <si>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</si>
  <si>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</si>
  <si>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</si>
  <si>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</si>
  <si>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</si>
  <si>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</si>
  <si>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</si>
  <si>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</si>
  <si>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</si>
  <si>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</si>
  <si>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</si>
  <si>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</si>
  <si>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</si>
  <si>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</si>
  <si>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</si>
  <si>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</si>
  <si>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</si>
  <si>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</si>
  <si>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</si>
  <si>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</si>
  <si>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</si>
  <si>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</si>
  <si>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</si>
  <si>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</si>
  <si>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</si>
  <si>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</si>
  <si>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</si>
  <si>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</si>
  <si>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</si>
  <si>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</si>
  <si>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</si>
  <si>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</si>
  <si>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</si>
  <si>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</si>
  <si>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</si>
  <si>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</si>
  <si>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</si>
  <si>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</si>
  <si>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</si>
  <si>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</si>
  <si>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</si>
  <si>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</si>
  <si>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</si>
  <si>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</si>
  <si>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</si>
  <si>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</si>
  <si>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</si>
  <si>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</si>
  <si>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</si>
  <si>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</si>
  <si>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</si>
  <si>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</si>
  <si>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</si>
  <si>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</si>
  <si>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</si>
  <si>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</si>
  <si>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</si>
  <si>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</si>
  <si>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</si>
  <si>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</si>
  <si>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</si>
  <si>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</si>
  <si>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</si>
  <si>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</si>
  <si>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</si>
  <si>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</si>
  <si>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</si>
  <si>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</si>
  <si>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</si>
  <si>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</si>
  <si>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</si>
  <si>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</si>
  <si>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</si>
  <si>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</si>
  <si>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</si>
  <si>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</si>
  <si>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</si>
  <si>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</si>
  <si>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</si>
  <si>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</si>
  <si>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</si>
  <si>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</si>
  <si>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</si>
  <si>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</si>
  <si>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</si>
  <si>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</si>
  <si>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</si>
  <si>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</si>
  <si>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</si>
  <si>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</si>
  <si>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</si>
  <si>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</si>
  <si>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</si>
  <si>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</si>
  <si>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</si>
  <si>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</si>
  <si>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</si>
  <si>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</si>
  <si>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</si>
  <si>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</si>
  <si>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</si>
  <si>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</si>
  <si>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</si>
  <si>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</si>
  <si>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</si>
  <si>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</si>
  <si>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</si>
  <si>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</si>
  <si>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</si>
  <si>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</si>
  <si>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</si>
  <si>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</si>
  <si>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</si>
  <si>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</si>
  <si>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</si>
  <si>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</si>
  <si>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</si>
  <si>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</si>
  <si>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</si>
  <si>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</si>
  <si>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</si>
  <si>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</si>
  <si>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</si>
  <si>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</si>
  <si>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</si>
  <si>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</si>
  <si>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</si>
  <si>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</si>
  <si>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</si>
  <si>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</si>
  <si>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</si>
  <si>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</si>
  <si>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</si>
  <si>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</si>
  <si>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</si>
  <si>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</si>
  <si>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</si>
  <si>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</si>
  <si>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</si>
  <si>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</si>
  <si>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</si>
  <si>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</si>
  <si>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</si>
  <si>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</si>
  <si>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</si>
  <si>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</si>
  <si>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</si>
  <si>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</si>
  <si>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</si>
  <si>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</si>
  <si>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</si>
  <si>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</si>
  <si>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</si>
  <si>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</si>
  <si>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</si>
  <si>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</si>
  <si>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</si>
  <si>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</si>
  <si>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</si>
  <si>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</si>
  <si>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</si>
  <si>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</si>
  <si>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</si>
  <si>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</si>
  <si>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</si>
  <si>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</si>
  <si>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</si>
  <si>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</si>
  <si>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</si>
  <si>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</si>
  <si>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</si>
  <si>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</si>
  <si>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</si>
  <si>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</si>
  <si>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</si>
  <si>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</si>
  <si>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</si>
  <si>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</si>
  <si>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</si>
  <si>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</si>
  <si>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</si>
  <si>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</si>
  <si>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</si>
  <si>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</si>
  <si>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</si>
  <si>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</si>
  <si>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</si>
  <si>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</si>
  <si>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</si>
  <si>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</si>
  <si>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</si>
  <si>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</si>
  <si>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</si>
  <si>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</si>
  <si>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</si>
  <si>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</si>
  <si>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</si>
  <si>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</si>
  <si>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</si>
  <si>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</si>
  <si>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</si>
  <si>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</si>
  <si>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</si>
  <si>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</si>
  <si>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</si>
  <si>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</si>
  <si>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</si>
  <si>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</si>
  <si>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</si>
  <si>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</si>
  <si>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</si>
  <si>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</si>
  <si>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</si>
  <si>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</si>
  <si>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</si>
  <si>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</si>
  <si>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</si>
  <si>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</si>
  <si>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</si>
  <si>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</si>
  <si>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</si>
  <si>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</si>
  <si>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</si>
  <si>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</si>
  <si>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</si>
  <si>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</si>
  <si>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</si>
  <si>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</si>
  <si>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</si>
  <si>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</si>
  <si>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</si>
  <si>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</si>
  <si>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</si>
  <si>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</si>
  <si>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</si>
  <si>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</si>
  <si>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</si>
  <si>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</si>
  <si>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</si>
  <si>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</si>
  <si>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</si>
  <si>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</si>
  <si>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</si>
  <si>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</si>
  <si>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</si>
  <si>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</si>
  <si>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</si>
  <si>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</si>
  <si>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</si>
  <si>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</si>
  <si>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</si>
  <si>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</si>
  <si>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</si>
  <si>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</si>
  <si>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</si>
  <si>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</si>
  <si>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</si>
  <si>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</si>
  <si>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</si>
  <si>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</si>
  <si>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</si>
  <si>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</si>
  <si>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</si>
  <si>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</si>
  <si>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</si>
  <si>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</si>
  <si>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</si>
  <si>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</si>
  <si>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</si>
  <si>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</si>
  <si>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</si>
  <si>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</si>
  <si>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</si>
  <si>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</si>
  <si>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</si>
  <si>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</si>
  <si>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</si>
  <si>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</si>
  <si>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</si>
  <si>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</si>
  <si>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</si>
  <si>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</si>
  <si>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</si>
  <si>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</si>
  <si>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</si>
  <si>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</si>
  <si>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</si>
  <si>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</si>
  <si>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</si>
  <si>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</si>
  <si>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</si>
  <si>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</si>
  <si>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</si>
  <si>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</si>
  <si>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</si>
  <si>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</si>
  <si>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</si>
  <si>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</si>
  <si>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</si>
  <si>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</si>
  <si>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</si>
  <si>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</si>
  <si>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</si>
  <si>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</si>
  <si>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</si>
  <si>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</si>
  <si>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</si>
  <si>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</si>
  <si>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</si>
  <si>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</si>
  <si>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</si>
  <si>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</si>
  <si>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</si>
  <si>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</si>
  <si>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</si>
  <si>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</si>
  <si>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</si>
  <si>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</si>
  <si>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</si>
  <si>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</si>
  <si>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</si>
  <si>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</si>
  <si>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</si>
  <si>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</si>
  <si>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</si>
  <si>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</si>
  <si>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</si>
  <si>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</si>
  <si>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</si>
  <si>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</si>
  <si>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</si>
  <si>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</si>
  <si>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</si>
  <si>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</si>
  <si>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</si>
  <si>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</si>
  <si>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</si>
  <si>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</si>
  <si>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</si>
  <si>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</si>
  <si>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</si>
  <si>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</si>
  <si>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</si>
  <si>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</si>
  <si>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</si>
  <si>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</si>
  <si>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</si>
  <si>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</si>
  <si>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</si>
  <si>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</si>
  <si>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</si>
  <si>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</si>
  <si>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</si>
  <si>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</si>
  <si>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</si>
  <si>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</si>
  <si>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</si>
  <si>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</si>
  <si>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</si>
  <si>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</si>
  <si>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</si>
  <si>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</si>
  <si>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</si>
  <si>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</si>
  <si>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</si>
  <si>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</si>
  <si>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</si>
  <si>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</si>
  <si>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</si>
  <si>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</si>
  <si>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</si>
  <si>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</si>
  <si>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</si>
  <si>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</si>
  <si>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</si>
  <si>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</si>
  <si>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</si>
  <si>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</si>
  <si>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</si>
  <si>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</si>
  <si>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</si>
  <si>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</si>
  <si>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</si>
  <si>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</si>
  <si>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</si>
  <si>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</si>
  <si>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</si>
  <si>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</si>
  <si>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</si>
  <si>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</si>
  <si>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</si>
  <si>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</si>
  <si>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</si>
  <si>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</si>
  <si>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</si>
  <si>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</si>
  <si>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</si>
  <si>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</si>
  <si>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</si>
  <si>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</si>
  <si>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</si>
  <si>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</si>
  <si>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</si>
  <si>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</si>
  <si>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</si>
  <si>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</si>
  <si>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</si>
  <si>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</si>
  <si>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</si>
  <si>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</si>
  <si>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</si>
  <si>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</si>
  <si>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</si>
  <si>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</si>
  <si>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</si>
  <si>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</si>
  <si>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</si>
  <si>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</si>
  <si>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</si>
  <si>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</si>
  <si>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</si>
  <si>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</si>
  <si>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</si>
  <si>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</si>
  <si>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</si>
  <si>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</si>
  <si>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</si>
  <si>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</si>
  <si>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</si>
  <si>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</si>
  <si>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</si>
  <si>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</si>
  <si>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</si>
  <si>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</si>
  <si>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</si>
  <si>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</si>
  <si>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</si>
  <si>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</si>
  <si>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</si>
  <si>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</si>
  <si>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</si>
  <si>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</si>
  <si>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</si>
  <si>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</si>
  <si>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</si>
  <si>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</si>
  <si>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</si>
  <si>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</si>
  <si>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</si>
  <si>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</si>
  <si>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</si>
  <si>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</si>
  <si>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</si>
  <si>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</si>
  <si>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</si>
  <si>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</si>
  <si>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</si>
  <si>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</si>
  <si>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</si>
  <si>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</si>
  <si>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</si>
  <si>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</si>
  <si>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</si>
  <si>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</si>
  <si>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</si>
  <si>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</si>
  <si>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</si>
  <si>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</si>
  <si>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</si>
  <si>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</si>
  <si>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</si>
  <si>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</si>
  <si>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</si>
  <si>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</si>
  <si>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</si>
  <si>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</si>
  <si>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</si>
  <si>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</si>
  <si>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</si>
  <si>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</si>
  <si>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</si>
  <si>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</si>
  <si>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</si>
  <si>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</si>
  <si>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</si>
  <si>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</si>
  <si>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</si>
  <si>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</si>
  <si>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</si>
  <si>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</si>
  <si>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</si>
  <si>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</si>
  <si>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</si>
  <si>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</si>
  <si>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</si>
  <si>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</si>
  <si>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</si>
  <si>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</si>
  <si>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</si>
  <si>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</si>
  <si>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</si>
  <si>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</si>
  <si>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</si>
  <si>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</si>
  <si>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</si>
  <si>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</si>
  <si>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</si>
  <si>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</si>
  <si>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</si>
  <si>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</si>
  <si>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</si>
  <si>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</si>
  <si>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</si>
  <si>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</si>
  <si>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</si>
  <si>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</si>
  <si>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</si>
  <si>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</si>
  <si>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</si>
  <si>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</si>
  <si>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</si>
  <si>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</si>
  <si>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</si>
  <si>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</si>
  <si>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</si>
  <si>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</si>
  <si>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</si>
  <si>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</si>
  <si>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</si>
  <si>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</si>
  <si>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</si>
  <si>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</si>
  <si>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</si>
  <si>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</si>
  <si>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</si>
  <si>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</si>
  <si>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</si>
  <si>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</si>
  <si>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</si>
  <si>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</si>
  <si>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</si>
  <si>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</si>
  <si>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</si>
  <si>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</si>
  <si>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</si>
  <si>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</si>
  <si>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</si>
  <si>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</si>
  <si>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</si>
  <si>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</si>
  <si>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</si>
  <si>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</si>
  <si>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</si>
  <si>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</si>
  <si>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</si>
  <si>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</si>
  <si>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</si>
  <si>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</si>
  <si>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</si>
  <si>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</si>
  <si>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</si>
  <si>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</si>
  <si>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</si>
  <si>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</si>
  <si>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</si>
  <si>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</si>
  <si>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</si>
  <si>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</si>
  <si>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</si>
  <si>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</si>
  <si>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</si>
  <si>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</si>
  <si>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</si>
  <si>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</si>
  <si>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</si>
  <si>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</si>
  <si>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</si>
  <si>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</si>
  <si>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</si>
  <si>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</si>
  <si>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</si>
  <si>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</si>
  <si>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</si>
  <si>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</si>
  <si>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</si>
  <si>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</si>
  <si>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</si>
  <si>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</si>
  <si>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</si>
  <si>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</si>
  <si>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</si>
  <si>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</si>
  <si>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</si>
  <si>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</si>
  <si>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</si>
  <si>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</si>
  <si>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</si>
  <si>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</si>
  <si>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</si>
  <si>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</si>
  <si>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</si>
  <si>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</si>
  <si>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</si>
  <si>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</si>
  <si>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</si>
  <si>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</si>
  <si>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</si>
  <si>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</si>
  <si>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</si>
  <si>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</si>
  <si>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</si>
  <si>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</si>
  <si>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</si>
  <si>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</si>
  <si>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</si>
  <si>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</si>
  <si>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</si>
  <si>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</si>
  <si>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</si>
  <si>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</si>
  <si>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</si>
  <si>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</si>
  <si>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</si>
  <si>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</si>
  <si>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</si>
  <si>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</si>
  <si>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</si>
  <si>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</si>
  <si>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</si>
  <si>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</si>
  <si>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</si>
  <si>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</si>
  <si>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</si>
  <si>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</si>
  <si>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</si>
  <si>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</si>
  <si>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</si>
  <si>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</si>
  <si>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</si>
  <si>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</si>
  <si>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</si>
  <si>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</si>
  <si>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</si>
  <si>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</si>
  <si>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</si>
  <si>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</si>
  <si>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</si>
  <si>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</si>
  <si>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</si>
  <si>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</si>
  <si>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</si>
  <si>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</si>
  <si>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</si>
  <si>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</si>
  <si>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</si>
  <si>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</si>
  <si>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</si>
  <si>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</si>
  <si>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</si>
  <si>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</si>
  <si>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</si>
  <si>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</si>
  <si>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</si>
  <si>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</si>
  <si>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</si>
  <si>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</si>
  <si>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</si>
  <si>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</si>
  <si>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</si>
  <si>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</si>
  <si>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</si>
  <si>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</si>
  <si>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</si>
  <si>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</si>
  <si>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</si>
  <si>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</si>
  <si>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</si>
  <si>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</si>
  <si>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</si>
  <si>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</si>
  <si>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</si>
  <si>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</si>
  <si>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</si>
  <si>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</si>
  <si>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</si>
  <si>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</si>
  <si>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</si>
  <si>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</si>
  <si>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</si>
  <si>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</si>
  <si>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</si>
  <si>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</si>
  <si>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</si>
  <si>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</si>
  <si>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</si>
  <si>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</si>
  <si>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</si>
  <si>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</si>
  <si>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</si>
  <si>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</si>
  <si>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</si>
  <si>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</si>
  <si>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</si>
  <si>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</si>
  <si>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</si>
  <si>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</si>
  <si>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</si>
  <si>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</si>
  <si>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</si>
  <si>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</si>
  <si>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</si>
  <si>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</si>
  <si>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</si>
  <si>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</si>
  <si>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</si>
  <si>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</si>
  <si>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</si>
  <si>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</si>
  <si>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</si>
  <si>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</si>
  <si>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</si>
  <si>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</si>
  <si>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</si>
  <si>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</si>
  <si>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</si>
  <si>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</si>
  <si>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</si>
  <si>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</si>
  <si>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</si>
  <si>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</si>
  <si>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</si>
  <si>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</si>
  <si>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</si>
  <si>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</si>
  <si>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</si>
  <si>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</si>
  <si>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</si>
  <si>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</si>
  <si>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</si>
  <si>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</si>
  <si>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</si>
  <si>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</si>
  <si>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</si>
  <si>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</si>
  <si>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</si>
  <si>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</si>
  <si>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</si>
  <si>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</si>
  <si>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</si>
  <si>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</si>
  <si>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</si>
  <si>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</si>
  <si>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</si>
  <si>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</si>
  <si>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</si>
  <si>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</si>
  <si>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</si>
  <si>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</si>
  <si>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</si>
  <si>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</si>
  <si>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</si>
  <si>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</si>
  <si>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</si>
  <si>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</si>
  <si>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</si>
  <si>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</si>
  <si>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</si>
  <si>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</si>
  <si>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</si>
  <si>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</si>
  <si>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</si>
  <si>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</si>
  <si>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</si>
  <si>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</si>
  <si>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</si>
  <si>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</si>
  <si>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</si>
  <si>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</si>
  <si>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</si>
  <si>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</si>
  <si>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</si>
  <si>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</si>
  <si>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</si>
  <si>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</si>
  <si>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</si>
  <si>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</si>
  <si>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</si>
  <si>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</si>
  <si>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</si>
  <si>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</si>
  <si>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</si>
  <si>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</si>
  <si>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</si>
  <si>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</si>
  <si>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</si>
  <si>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</si>
  <si>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</si>
  <si>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</si>
  <si>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</si>
  <si>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</si>
  <si>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</si>
  <si>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</si>
  <si>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</si>
  <si>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</si>
  <si>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</si>
  <si>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</si>
  <si>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</si>
  <si>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</si>
  <si>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</si>
  <si>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</si>
  <si>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</si>
  <si>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</si>
  <si>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</si>
  <si>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</si>
  <si>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</si>
  <si>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</si>
  <si>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</si>
  <si>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</si>
  <si>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</si>
  <si>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</si>
  <si>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</si>
  <si>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</si>
  <si>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</si>
  <si>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</si>
  <si>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</si>
  <si>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</si>
  <si>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</si>
  <si>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</si>
  <si>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</si>
  <si>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</si>
  <si>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</si>
  <si>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</si>
  <si>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</si>
  <si>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</si>
  <si>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</si>
  <si>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</si>
  <si>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</si>
  <si>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</si>
  <si>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</si>
  <si>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</si>
  <si>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</si>
  <si>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</si>
  <si>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</si>
  <si>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</si>
  <si>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</si>
  <si>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</si>
  <si>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</si>
  <si>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</si>
  <si>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</si>
  <si>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</si>
  <si>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</si>
  <si>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</si>
  <si>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</si>
  <si>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</si>
  <si>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</si>
  <si>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</si>
  <si>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</si>
  <si>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</si>
  <si>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</si>
  <si>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</si>
  <si>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</si>
  <si>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</si>
  <si>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</si>
  <si>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</si>
  <si>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</si>
  <si>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</si>
  <si>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</si>
  <si>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</si>
  <si>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</si>
  <si>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</si>
  <si>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</si>
  <si>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</si>
  <si>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</si>
  <si>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</si>
  <si>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</si>
  <si>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</si>
  <si>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</si>
  <si>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</si>
  <si>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</si>
  <si>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</si>
  <si>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</si>
  <si>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</si>
  <si>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</si>
  <si>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</si>
  <si>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</si>
  <si>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</si>
  <si>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</si>
  <si>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</si>
  <si>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</si>
  <si>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</si>
  <si>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</si>
  <si>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</si>
  <si>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</si>
  <si>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</si>
  <si>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</si>
  <si>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</si>
  <si>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</si>
  <si>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</si>
  <si>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</si>
  <si>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</si>
  <si>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</si>
  <si>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</si>
  <si>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</si>
  <si>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</si>
  <si>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</si>
  <si>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</si>
  <si>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</si>
  <si>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</si>
  <si>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</si>
  <si>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</si>
  <si>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</si>
  <si>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</si>
  <si>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</si>
  <si>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</si>
  <si>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</si>
  <si>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</si>
  <si>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</si>
  <si>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</si>
  <si>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</si>
  <si>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</si>
  <si>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</si>
  <si>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</si>
  <si>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</si>
  <si>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</si>
  <si>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</si>
  <si>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</si>
  <si>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</si>
  <si>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</si>
  <si>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</si>
  <si>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</si>
  <si>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</si>
  <si>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</si>
  <si>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</si>
  <si>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</si>
  <si>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</si>
  <si>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</si>
  <si>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</si>
  <si>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</si>
  <si>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</si>
  <si>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</si>
  <si>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</si>
  <si>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</si>
  <si>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</si>
  <si>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</si>
  <si>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</si>
  <si>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</si>
  <si>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</si>
  <si>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</si>
  <si>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</si>
  <si>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</si>
  <si>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</si>
  <si>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</si>
  <si>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</si>
  <si>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</si>
  <si>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</si>
  <si>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</si>
  <si>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</si>
  <si>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</si>
  <si>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</si>
  <si>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</si>
  <si>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</si>
  <si>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</si>
  <si>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</si>
  <si>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</si>
  <si>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</si>
  <si>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</si>
  <si>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</si>
  <si>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</si>
  <si>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</si>
  <si>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</si>
  <si>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</si>
  <si>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</si>
  <si>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</si>
  <si>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</si>
  <si>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</si>
  <si>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</si>
  <si>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</si>
  <si>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</si>
  <si>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</si>
  <si>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</si>
  <si>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</si>
  <si>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</si>
  <si>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</si>
  <si>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</si>
  <si>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</si>
  <si>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</si>
  <si>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</si>
  <si>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</si>
  <si>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</si>
  <si>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</si>
  <si>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</si>
  <si>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</si>
  <si>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</si>
  <si>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</si>
  <si>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</si>
  <si>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</si>
  <si>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</si>
  <si>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</si>
  <si>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</si>
  <si>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</si>
  <si>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</si>
  <si>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</si>
  <si>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</si>
  <si>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</si>
  <si>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</si>
  <si>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</si>
  <si>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</si>
  <si>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</si>
  <si>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</si>
  <si>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</si>
  <si>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</si>
  <si>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</si>
  <si>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</si>
  <si>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</si>
  <si>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</si>
  <si>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</si>
  <si>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</si>
  <si>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</si>
  <si>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</si>
  <si>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</si>
  <si>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</si>
  <si>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</si>
  <si>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</si>
  <si>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</si>
  <si>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</si>
  <si>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</si>
  <si>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</si>
  <si>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</si>
  <si>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</si>
  <si>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</si>
  <si>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</si>
  <si>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</si>
  <si>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</si>
  <si>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</si>
  <si>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</si>
  <si>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</si>
  <si>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</si>
  <si>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</si>
  <si>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</si>
  <si>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</si>
  <si>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</si>
  <si>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</si>
  <si>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</si>
  <si>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</si>
  <si>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</si>
  <si>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</si>
  <si>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</si>
  <si>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</si>
  <si>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</si>
  <si>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</si>
  <si>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</si>
  <si>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</si>
  <si>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</si>
  <si>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</si>
  <si>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</si>
  <si>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</si>
  <si>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</si>
  <si>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</si>
  <si>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</si>
  <si>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</si>
  <si>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</si>
  <si>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</si>
  <si>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</si>
  <si>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</si>
  <si>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</si>
  <si>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</si>
  <si>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</si>
  <si>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</si>
  <si>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</si>
  <si>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</si>
  <si>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</si>
  <si>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</si>
  <si>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</si>
  <si>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</si>
  <si>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</si>
  <si>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</si>
  <si>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</si>
  <si>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</si>
  <si>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</si>
  <si>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</si>
  <si>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</si>
  <si>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</si>
  <si>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</si>
  <si>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</si>
  <si>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</si>
  <si>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</si>
  <si>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</si>
  <si>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</si>
  <si>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</si>
  <si>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</si>
  <si>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</si>
  <si>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</si>
  <si>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</si>
  <si>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</si>
  <si>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</si>
  <si>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</si>
  <si>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</si>
  <si>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</si>
  <si>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</si>
  <si>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</si>
  <si>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</si>
  <si>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</si>
  <si>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</si>
  <si>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</si>
  <si>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</si>
  <si>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</si>
  <si>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</si>
  <si>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</si>
  <si>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</si>
  <si>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</si>
  <si>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</si>
  <si>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</si>
  <si>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</si>
  <si>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</si>
  <si>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</si>
  <si>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</si>
  <si>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</si>
  <si>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</si>
  <si>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</si>
  <si>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</si>
  <si>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</si>
  <si>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</si>
  <si>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</si>
  <si>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</si>
  <si>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</si>
  <si>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</si>
  <si>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</si>
  <si>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</si>
  <si>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</si>
  <si>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</si>
  <si>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</si>
  <si>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</si>
  <si>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</si>
  <si>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</si>
  <si>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</si>
  <si>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</si>
  <si>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</si>
  <si>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</si>
  <si>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</si>
  <si>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</si>
  <si>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</si>
  <si>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</si>
  <si>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</si>
  <si>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</si>
  <si>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</si>
  <si>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</si>
  <si>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</si>
  <si>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</si>
  <si>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</si>
  <si>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</si>
  <si>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</si>
  <si>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</si>
  <si>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</si>
  <si>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</si>
  <si>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</si>
  <si>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</si>
  <si>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</si>
  <si>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</si>
  <si>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</si>
  <si>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</si>
  <si>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</si>
  <si>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</si>
  <si>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</si>
  <si>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</si>
  <si>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</si>
  <si>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</si>
  <si>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</si>
  <si>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</si>
  <si>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</si>
  <si>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</si>
  <si>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</si>
  <si>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</si>
  <si>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</si>
  <si>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</si>
  <si>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</si>
  <si>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</si>
  <si>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</si>
  <si>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</si>
  <si>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</si>
  <si>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</si>
  <si>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</si>
  <si>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</si>
  <si>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</si>
  <si>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</si>
  <si>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</si>
  <si>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</si>
  <si>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</si>
  <si>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</si>
  <si>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</si>
  <si>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</si>
  <si>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</si>
  <si>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</si>
  <si>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</si>
  <si>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</si>
  <si>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</si>
  <si>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</si>
  <si>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</si>
  <si>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</si>
  <si>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</si>
  <si>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</si>
  <si>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</si>
  <si>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</si>
  <si>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</si>
  <si>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</si>
  <si>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</si>
  <si>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</si>
  <si>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</si>
  <si>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</si>
  <si>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</si>
  <si>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</si>
  <si>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</si>
  <si>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</si>
  <si>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</si>
  <si>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</si>
  <si>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</si>
  <si>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</si>
  <si>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</si>
  <si>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</si>
  <si>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</si>
  <si>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</si>
  <si>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</si>
  <si>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</si>
  <si>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</si>
  <si>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</si>
  <si>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</si>
  <si>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</si>
  <si>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</si>
  <si>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</si>
  <si>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</si>
  <si>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</si>
  <si>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</si>
  <si>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</si>
  <si>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</si>
  <si>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</si>
  <si>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</si>
  <si>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</si>
  <si>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</si>
  <si>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</si>
  <si>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</si>
  <si>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</si>
  <si>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</si>
  <si>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</si>
  <si>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</si>
  <si>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</si>
  <si>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</si>
  <si>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</si>
  <si>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</si>
  <si>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</si>
  <si>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</si>
  <si>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</si>
  <si>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</si>
  <si>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</si>
  <si>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</si>
  <si>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</si>
  <si>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</si>
  <si>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</si>
  <si>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</si>
  <si>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</si>
  <si>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</si>
  <si>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</si>
  <si>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</si>
  <si>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</si>
  <si>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</si>
  <si>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</si>
  <si>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</si>
  <si>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</si>
  <si>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</si>
  <si>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</si>
  <si>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</si>
  <si>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</si>
  <si>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</si>
  <si>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</si>
  <si>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</si>
  <si>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</si>
  <si>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</si>
  <si>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</si>
  <si>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</si>
  <si>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</si>
  <si>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</si>
  <si>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</si>
  <si>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</si>
  <si>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</si>
  <si>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</si>
  <si>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</si>
  <si>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</si>
  <si>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</si>
  <si>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</si>
  <si>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</si>
  <si>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</si>
  <si>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</si>
  <si>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</si>
  <si>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</si>
  <si>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</si>
  <si>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</si>
  <si>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</si>
  <si>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</si>
  <si>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</si>
  <si>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</si>
  <si>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</si>
  <si>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</si>
  <si>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</si>
  <si>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</si>
  <si>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</si>
  <si>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</si>
  <si>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</si>
  <si>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</si>
  <si>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</si>
  <si>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</si>
  <si>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</si>
  <si>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</si>
  <si>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</si>
  <si>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</si>
  <si>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</si>
  <si>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</si>
  <si>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</si>
  <si>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</si>
  <si>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</si>
  <si>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</si>
  <si>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</si>
  <si>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</si>
  <si>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</si>
  <si>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</si>
  <si>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</si>
  <si>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</si>
  <si>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</si>
  <si>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</si>
  <si>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</si>
  <si>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</si>
  <si>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</si>
  <si>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</si>
  <si>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</si>
  <si>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</si>
  <si>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</si>
  <si>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</si>
  <si>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</si>
  <si>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</si>
  <si>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</si>
  <si>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</si>
  <si>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</si>
  <si>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</si>
  <si>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</si>
  <si>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</si>
  <si>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</si>
  <si>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</si>
  <si>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</si>
  <si>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</si>
  <si>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</si>
  <si>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</si>
  <si>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</si>
  <si>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</si>
  <si>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</si>
  <si>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</si>
  <si>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</si>
  <si>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</si>
  <si>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</si>
  <si>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</si>
  <si>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</si>
  <si>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</si>
  <si>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</si>
  <si>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</si>
  <si>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</si>
  <si>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</si>
  <si>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</si>
  <si>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</si>
  <si>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</si>
  <si>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</si>
  <si>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</si>
  <si>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</si>
  <si>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</si>
  <si>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</si>
  <si>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</si>
  <si>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</si>
  <si>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</si>
  <si>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</si>
  <si>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</si>
  <si>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</si>
  <si>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</si>
  <si>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</si>
  <si>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</si>
  <si>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</si>
  <si>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</si>
  <si>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</si>
  <si>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</si>
  <si>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</si>
  <si>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</si>
  <si>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</si>
  <si>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</si>
  <si>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</si>
  <si>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</si>
  <si>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</si>
  <si>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</si>
  <si>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</si>
  <si>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</si>
  <si>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</si>
  <si>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</si>
  <si>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</si>
  <si>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</si>
  <si>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</si>
  <si>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</si>
  <si>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</si>
  <si>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</si>
  <si>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</si>
  <si>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</si>
  <si>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</si>
  <si>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</si>
  <si>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</si>
  <si>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</si>
  <si>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</si>
  <si>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</si>
  <si>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</si>
  <si>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</si>
  <si>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</si>
  <si>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</si>
  <si>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</si>
  <si>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</si>
  <si>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</si>
  <si>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</si>
  <si>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</si>
  <si>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</si>
  <si>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</si>
  <si>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</si>
  <si>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</si>
  <si>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</si>
  <si>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</si>
  <si>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</si>
  <si>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</si>
  <si>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</si>
  <si>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</si>
  <si>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</si>
  <si>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</si>
  <si>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</si>
  <si>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</si>
  <si>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</si>
  <si>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</si>
  <si>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</si>
  <si>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</si>
  <si>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</si>
  <si>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</si>
  <si>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</si>
  <si>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</si>
  <si>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</si>
  <si>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</si>
  <si>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</si>
  <si>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</si>
  <si>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</si>
  <si>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</si>
  <si>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</si>
  <si>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</si>
  <si>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</si>
  <si>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</si>
  <si>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</si>
  <si>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</si>
  <si>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</si>
  <si>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</si>
  <si>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</si>
  <si>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</si>
  <si>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</si>
  <si>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</si>
  <si>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</si>
  <si>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</si>
  <si>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</si>
  <si>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</si>
  <si>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</si>
  <si>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</si>
  <si>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</si>
  <si>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</si>
  <si>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</si>
  <si>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</si>
  <si>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</si>
  <si>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</si>
  <si>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</si>
  <si>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</si>
  <si>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</si>
  <si>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</si>
  <si>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</si>
  <si>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</si>
  <si>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</si>
  <si>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</si>
  <si>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</si>
  <si>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</si>
  <si>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</si>
  <si>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</si>
  <si>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</si>
  <si>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</si>
  <si>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</si>
  <si>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</si>
  <si>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</si>
  <si>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</si>
  <si>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</si>
  <si>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</si>
  <si>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</si>
  <si>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</si>
  <si>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</si>
  <si>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</si>
  <si>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</si>
  <si>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</si>
  <si>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</si>
  <si>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</si>
  <si>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</si>
  <si>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</si>
  <si>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</si>
  <si>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</si>
  <si>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</si>
  <si>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</si>
  <si>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</si>
  <si>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</si>
  <si>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</si>
  <si>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</si>
  <si>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</si>
  <si>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</si>
  <si>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</si>
  <si>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</si>
  <si>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</si>
  <si>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</si>
  <si>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</si>
  <si>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</si>
  <si>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</si>
  <si>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</si>
  <si>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</si>
  <si>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</si>
  <si>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</si>
  <si>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</si>
  <si>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</si>
  <si>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</si>
  <si>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</si>
  <si>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</si>
  <si>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</si>
  <si>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</si>
  <si>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</si>
  <si>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</si>
  <si>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</si>
  <si>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</si>
  <si>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</si>
  <si>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</si>
  <si>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</si>
  <si>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</si>
  <si>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</si>
  <si>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</si>
  <si>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</si>
  <si>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</si>
  <si>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</si>
  <si>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</si>
  <si>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</si>
  <si>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</si>
  <si>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</si>
  <si>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</si>
  <si>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</si>
  <si>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</si>
  <si>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</si>
  <si>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</si>
  <si>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</si>
  <si>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</si>
  <si>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</si>
  <si>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</si>
  <si>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</si>
  <si>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</si>
  <si>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</si>
  <si>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</si>
  <si>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</si>
  <si>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</si>
  <si>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</si>
  <si>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</si>
  <si>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</si>
  <si>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</si>
  <si>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</si>
  <si>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</si>
  <si>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</si>
  <si>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</si>
  <si>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</si>
  <si>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</si>
  <si>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</si>
  <si>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</si>
  <si>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</si>
  <si>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</si>
  <si>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</si>
  <si>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</si>
  <si>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</si>
  <si>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</si>
  <si>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</si>
  <si>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</si>
  <si>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</si>
  <si>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</si>
  <si>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</si>
  <si>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</si>
  <si>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</si>
  <si>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</si>
  <si>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</si>
  <si>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</si>
  <si>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</si>
  <si>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</si>
  <si>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</si>
  <si>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</si>
  <si>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</si>
  <si>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</si>
  <si>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</si>
  <si>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</si>
  <si>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</si>
  <si>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</si>
  <si>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</si>
  <si>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</si>
  <si>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</si>
  <si>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</si>
  <si>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</si>
  <si>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</si>
  <si>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</si>
  <si>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</si>
  <si>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</si>
  <si>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</si>
  <si>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</si>
  <si>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</si>
  <si>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</si>
  <si>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</si>
  <si>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</si>
  <si>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</si>
  <si>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</si>
  <si>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</si>
  <si>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</si>
  <si>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</si>
  <si>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</si>
  <si>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</si>
  <si>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</si>
  <si>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</si>
  <si>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</si>
  <si>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</si>
  <si>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</si>
  <si>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</si>
  <si>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</si>
  <si>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</si>
  <si>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</si>
  <si>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</si>
  <si>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</si>
  <si>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</si>
  <si>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</si>
  <si>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</si>
  <si>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</si>
  <si>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</si>
  <si>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</si>
  <si>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</si>
  <si>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</si>
  <si>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</si>
  <si>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</si>
  <si>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</si>
  <si>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</si>
  <si>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</si>
  <si>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</si>
  <si>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</si>
  <si>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</si>
  <si>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</si>
  <si>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</si>
  <si>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</si>
  <si>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</si>
  <si>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</si>
  <si>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</si>
  <si>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</si>
  <si>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</si>
  <si>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</si>
  <si>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</si>
  <si>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</si>
  <si>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</si>
  <si>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</si>
  <si>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</si>
  <si>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</si>
  <si>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</si>
  <si>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</si>
  <si>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</si>
  <si>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</si>
  <si>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</si>
  <si>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</si>
  <si>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</si>
  <si>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</si>
  <si>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</si>
  <si>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</si>
  <si>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</si>
  <si>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</si>
  <si>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</si>
  <si>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</si>
  <si>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</si>
  <si>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</si>
  <si>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</si>
  <si>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</si>
  <si>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</si>
  <si>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</si>
  <si>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</si>
  <si>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</si>
  <si>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</si>
  <si>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</si>
  <si>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</si>
  <si>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</si>
  <si>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</si>
  <si>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</si>
  <si>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</si>
  <si>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</si>
  <si>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</si>
  <si>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</si>
  <si>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</si>
  <si>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</si>
  <si>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</si>
  <si>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</si>
  <si>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</si>
  <si>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</si>
  <si>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</si>
  <si>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</si>
  <si>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</si>
  <si>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</si>
  <si>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</si>
  <si>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</si>
  <si>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</si>
  <si>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</si>
  <si>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</si>
  <si>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</si>
  <si>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</si>
  <si>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</si>
  <si>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</si>
  <si>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</si>
  <si>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</si>
  <si>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</si>
  <si>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</si>
  <si>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</si>
  <si>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</si>
  <si>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</si>
  <si>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</si>
  <si>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</si>
  <si>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</si>
  <si>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</si>
  <si>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</si>
  <si>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</si>
  <si>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</si>
  <si>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</si>
  <si>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</si>
  <si>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</si>
  <si>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</si>
  <si>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</si>
  <si>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</si>
  <si>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</si>
  <si>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</si>
  <si>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</si>
  <si>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</si>
  <si>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</si>
  <si>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</si>
  <si>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</si>
  <si>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</si>
  <si>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</si>
  <si>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</si>
  <si>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</si>
  <si>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</si>
  <si>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</si>
  <si>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</si>
  <si>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</si>
  <si>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</si>
  <si>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</si>
  <si>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</si>
  <si>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</si>
  <si>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</si>
  <si>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</si>
  <si>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</si>
  <si>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</si>
  <si>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</si>
  <si>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</si>
  <si>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</si>
  <si>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</si>
  <si>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</si>
  <si>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</si>
  <si>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</si>
  <si>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</si>
  <si>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</si>
  <si>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</si>
  <si>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</si>
  <si>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</si>
  <si>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</si>
  <si>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</si>
  <si>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</si>
  <si>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</si>
  <si>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</si>
  <si>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</si>
  <si>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</si>
  <si>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</si>
  <si>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</si>
  <si>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</si>
  <si>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</si>
  <si>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</si>
  <si>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</si>
  <si>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</si>
  <si>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</si>
  <si>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</si>
  <si>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</si>
  <si>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</si>
  <si>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</si>
  <si>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</si>
  <si>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</si>
  <si>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</si>
  <si>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</si>
  <si>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</si>
  <si>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</si>
  <si>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</si>
  <si>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</si>
  <si>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</si>
  <si>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</si>
  <si>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</si>
  <si>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</si>
  <si>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</si>
  <si>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</si>
  <si>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</si>
  <si>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</si>
  <si>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</si>
  <si>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</si>
  <si>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</si>
  <si>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</si>
  <si>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</si>
  <si>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</si>
  <si>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</si>
  <si>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</si>
  <si>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</si>
  <si>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</si>
  <si>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</si>
  <si>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</si>
  <si>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</si>
  <si>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</si>
  <si>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</si>
  <si>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</si>
  <si>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</si>
  <si>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</si>
  <si>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</si>
  <si>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</si>
  <si>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</si>
  <si>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</si>
  <si>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</si>
  <si>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</si>
  <si>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</si>
  <si>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</si>
  <si>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</si>
  <si>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</si>
  <si>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</si>
  <si>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</si>
  <si>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</si>
  <si>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</si>
  <si>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</si>
  <si>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</si>
  <si>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</si>
  <si>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</si>
  <si>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</si>
  <si>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</si>
  <si>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</si>
  <si>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</si>
  <si>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</si>
  <si>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</si>
  <si>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</si>
  <si>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</si>
  <si>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</si>
  <si>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</si>
  <si>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</si>
  <si>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</si>
  <si>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</si>
  <si>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</si>
  <si>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</si>
  <si>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</si>
  <si>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</si>
  <si>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</si>
  <si>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</si>
  <si>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</si>
  <si>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</si>
  <si>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</si>
  <si>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</si>
  <si>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</si>
  <si>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</si>
  <si>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</si>
  <si>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</si>
  <si>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</si>
  <si>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</si>
  <si>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</si>
  <si>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</si>
  <si>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</si>
  <si>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</si>
  <si>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</si>
  <si>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</si>
  <si>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</si>
  <si>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</si>
  <si>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</si>
  <si>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</si>
  <si>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</si>
  <si>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</si>
  <si>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</si>
  <si>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</si>
  <si>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</si>
  <si>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</si>
  <si>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</si>
  <si>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</si>
  <si>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</si>
  <si>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</si>
  <si>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</si>
  <si>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</si>
  <si>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</si>
  <si>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</si>
  <si>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</si>
  <si>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</si>
  <si>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</si>
  <si>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</si>
  <si>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</si>
  <si>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</si>
  <si>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</si>
  <si>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</si>
  <si>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</si>
  <si>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</si>
  <si>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</si>
  <si>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</si>
  <si>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</si>
  <si>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</si>
  <si>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</si>
  <si>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</si>
  <si>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</si>
  <si>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</si>
  <si>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</si>
  <si>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</si>
  <si>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</si>
  <si>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</si>
  <si>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</si>
  <si>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</si>
  <si>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</si>
  <si>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</si>
  <si>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</si>
  <si>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</si>
  <si>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</si>
  <si>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</si>
  <si>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</si>
  <si>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</si>
  <si>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</si>
  <si>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</si>
  <si>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</si>
  <si>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</si>
  <si>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</si>
  <si>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</si>
  <si>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</si>
  <si>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</si>
  <si>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</si>
  <si>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</si>
  <si>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</si>
  <si>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</si>
  <si>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</si>
  <si>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</si>
  <si>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</si>
  <si>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</si>
  <si>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</si>
  <si>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</si>
  <si>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</si>
  <si>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</si>
  <si>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</si>
  <si>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</si>
  <si>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</si>
  <si>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</si>
  <si>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</si>
  <si>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</si>
  <si>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</si>
  <si>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</si>
  <si>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</si>
  <si>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</si>
  <si>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</si>
  <si>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</si>
  <si>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</si>
  <si>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</si>
  <si>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</si>
  <si>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</si>
  <si>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</si>
  <si>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</si>
  <si>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</si>
  <si>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</si>
  <si>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</si>
  <si>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</si>
  <si>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</si>
  <si>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</si>
  <si>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</si>
  <si>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</si>
  <si>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</si>
  <si>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</si>
  <si>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</si>
  <si>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</si>
  <si>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</si>
  <si>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</si>
  <si>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</si>
  <si>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</si>
  <si>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</si>
  <si>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</si>
  <si>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</si>
  <si>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</si>
  <si>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</si>
  <si>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</si>
  <si>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</si>
  <si>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</si>
  <si>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</si>
  <si>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</si>
  <si>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</si>
  <si>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</si>
  <si>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</si>
  <si>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</si>
  <si>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</si>
  <si>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</si>
  <si>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</si>
  <si>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</si>
  <si>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</si>
  <si>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</si>
  <si>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</si>
  <si>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</si>
  <si>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</si>
  <si>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</si>
  <si>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</si>
  <si>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</si>
  <si>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</si>
  <si>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</si>
  <si>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</si>
  <si>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</si>
  <si>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</si>
  <si>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</si>
  <si>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</si>
  <si>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</si>
  <si>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</si>
  <si>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</si>
  <si>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</si>
  <si>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</si>
  <si>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</si>
  <si>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</si>
  <si>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</si>
  <si>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</si>
  <si>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</si>
  <si>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</si>
  <si>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</si>
  <si>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</si>
  <si>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</si>
  <si>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</si>
  <si>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</si>
  <si>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</si>
  <si>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</si>
  <si>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</si>
  <si>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</si>
  <si>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</si>
  <si>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</si>
  <si>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</si>
  <si>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</si>
  <si>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</si>
  <si>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</si>
  <si>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</si>
  <si>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</si>
  <si>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</si>
  <si>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</si>
  <si>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</si>
  <si>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</si>
  <si>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</si>
  <si>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</si>
  <si>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</si>
  <si>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</si>
  <si>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</si>
  <si>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</si>
  <si>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</si>
  <si>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</si>
  <si>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</si>
  <si>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</si>
  <si>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</si>
  <si>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</si>
  <si>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</si>
  <si>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</si>
  <si>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</si>
  <si>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</si>
  <si>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</si>
  <si>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</si>
  <si>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</si>
  <si>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</si>
  <si>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</si>
  <si>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</si>
  <si>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</si>
  <si>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</si>
  <si>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</si>
  <si>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</si>
  <si>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</si>
  <si>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</si>
  <si>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</si>
  <si>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</si>
  <si>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</si>
  <si>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</si>
  <si>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</si>
  <si>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</si>
  <si>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</si>
  <si>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</si>
  <si>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</si>
  <si>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</si>
  <si>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</si>
  <si>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</si>
  <si>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</si>
  <si>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</si>
  <si>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</si>
  <si>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</si>
  <si>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</si>
  <si>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</si>
  <si>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</si>
  <si>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</si>
  <si>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</si>
  <si>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</si>
  <si>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</si>
  <si>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</si>
  <si>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</si>
  <si>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</si>
  <si>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</si>
  <si>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</si>
  <si>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</si>
  <si>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</si>
  <si>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</si>
  <si>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</si>
  <si>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</si>
  <si>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</si>
  <si>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</si>
  <si>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</si>
  <si>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</si>
  <si>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</si>
  <si>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</si>
  <si>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</si>
  <si>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</si>
  <si>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</si>
  <si>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</si>
  <si>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</si>
  <si>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</si>
  <si>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</si>
  <si>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</si>
  <si>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</si>
  <si>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</si>
  <si>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</si>
  <si>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</si>
  <si>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</si>
  <si>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</si>
  <si>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</si>
  <si>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</si>
  <si>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</si>
  <si>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</si>
  <si>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</si>
  <si>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</si>
  <si>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</si>
  <si>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</si>
  <si>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</si>
  <si>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</si>
  <si>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</si>
  <si>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</si>
  <si>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</si>
  <si>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</si>
  <si>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</si>
  <si>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</si>
  <si>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</si>
  <si>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</si>
  <si>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</si>
  <si>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</si>
  <si>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</si>
  <si>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</si>
  <si>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</si>
  <si>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</si>
  <si>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</si>
  <si>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</si>
  <si>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</si>
  <si>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</si>
  <si>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</si>
  <si>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</si>
  <si>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</si>
  <si>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</si>
  <si>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</si>
  <si>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</si>
  <si>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</si>
  <si>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</si>
  <si>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</si>
  <si>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</si>
  <si>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</si>
  <si>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</si>
  <si>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</si>
  <si>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</si>
  <si>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</si>
  <si>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</si>
  <si>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</si>
  <si>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</si>
  <si>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</si>
  <si>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</si>
  <si>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</si>
  <si>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</si>
  <si>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</si>
  <si>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</si>
  <si>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</si>
  <si>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</si>
  <si>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</si>
  <si>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</si>
  <si>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</si>
  <si>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</si>
  <si>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</si>
  <si>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</si>
  <si>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</si>
  <si>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</si>
  <si>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</si>
  <si>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</si>
  <si>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</si>
  <si>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</si>
  <si>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</si>
  <si>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</si>
  <si>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</si>
  <si>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</si>
  <si>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</si>
  <si>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</si>
  <si>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</si>
  <si>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</si>
  <si>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</si>
  <si>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</si>
  <si>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</si>
  <si>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</si>
  <si>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</si>
  <si>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</si>
  <si>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</si>
  <si>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</si>
  <si>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</si>
  <si>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</si>
  <si>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</si>
  <si>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</si>
  <si>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</si>
  <si>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</si>
  <si>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</si>
  <si>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</si>
  <si>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</si>
  <si>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</si>
  <si>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</si>
  <si>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</si>
  <si>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</si>
  <si>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</si>
  <si>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</si>
  <si>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</si>
  <si>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</si>
  <si>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</si>
  <si>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</si>
  <si>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</si>
  <si>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</si>
  <si>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</si>
  <si>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</si>
  <si>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</si>
  <si>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</si>
  <si>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</si>
  <si>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</si>
  <si>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</si>
  <si>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</si>
  <si>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</si>
  <si>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</si>
  <si>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</si>
  <si>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</si>
  <si>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</si>
  <si>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</si>
  <si>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</si>
  <si>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</si>
  <si>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</si>
  <si>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</si>
  <si>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</si>
  <si>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</si>
  <si>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</si>
  <si>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</si>
  <si>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</si>
  <si>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</si>
  <si>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</si>
  <si>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</si>
  <si>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</si>
  <si>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</si>
  <si>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</si>
  <si>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</si>
  <si>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</si>
  <si>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</si>
  <si>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</si>
  <si>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</si>
  <si>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</si>
  <si>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</si>
  <si>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</si>
  <si>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</si>
  <si>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</si>
  <si>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</si>
  <si>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</si>
  <si>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</si>
  <si>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</si>
  <si>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</si>
  <si>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</si>
  <si>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</si>
  <si>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</si>
  <si>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</si>
  <si>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</si>
  <si>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</si>
  <si>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</si>
  <si>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</si>
  <si>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</si>
  <si>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</si>
  <si>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</si>
  <si>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</si>
  <si>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</si>
  <si>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</si>
  <si>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</si>
  <si>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</si>
  <si>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</si>
  <si>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</si>
  <si>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</si>
  <si>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</si>
  <si>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</si>
  <si>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</si>
  <si>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</si>
  <si>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</si>
  <si>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</si>
  <si>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</si>
  <si>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</si>
  <si>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</si>
  <si>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</si>
  <si>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</si>
  <si>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</si>
  <si>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</si>
  <si>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</si>
  <si>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</si>
  <si>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</si>
  <si>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</si>
  <si>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</si>
  <si>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</si>
  <si>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</si>
  <si>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</si>
  <si>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</si>
  <si>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</si>
  <si>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</si>
  <si>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</si>
  <si>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</si>
  <si>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</si>
  <si>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</si>
  <si>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</si>
  <si>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</si>
  <si>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</si>
  <si>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</si>
  <si>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</si>
  <si>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</si>
  <si>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</si>
  <si>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</si>
  <si>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</si>
  <si>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</si>
  <si>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</si>
  <si>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</si>
  <si>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</si>
  <si>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</si>
  <si>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</si>
  <si>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</si>
  <si>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</si>
  <si>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</si>
  <si>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</si>
  <si>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</si>
  <si>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</si>
  <si>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</si>
  <si>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</si>
  <si>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</si>
  <si>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</si>
  <si>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</si>
  <si>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</si>
  <si>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</si>
  <si>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</si>
  <si>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</si>
  <si>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</si>
  <si>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</si>
  <si>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</si>
  <si>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</si>
  <si>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</si>
  <si>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</si>
  <si>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</si>
  <si>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</si>
  <si>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</si>
  <si>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</si>
  <si>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</si>
  <si>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</si>
  <si>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</si>
  <si>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</si>
  <si>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</si>
  <si>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</si>
  <si>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</si>
  <si>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</si>
  <si>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</si>
  <si>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</si>
  <si>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</si>
  <si>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</si>
  <si>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</si>
  <si>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</si>
  <si>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</si>
  <si>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</si>
  <si>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</si>
  <si>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</si>
  <si>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</si>
  <si>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</si>
  <si>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</si>
  <si>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</si>
  <si>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</si>
  <si>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</si>
  <si>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</si>
  <si>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</si>
  <si>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</si>
  <si>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</si>
  <si>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</si>
  <si>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</si>
  <si>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</si>
  <si>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</si>
  <si>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</si>
  <si>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</si>
  <si>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</si>
  <si>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</si>
  <si>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</si>
  <si>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</si>
  <si>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</si>
  <si>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</si>
  <si>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</si>
  <si>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</si>
  <si>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</si>
  <si>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</si>
  <si>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</si>
  <si>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</si>
  <si>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</si>
  <si>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</si>
  <si>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</si>
  <si>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</si>
  <si>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</si>
  <si>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</si>
  <si>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</si>
  <si>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</si>
  <si>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</si>
  <si>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</si>
  <si>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</si>
  <si>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</si>
  <si>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</si>
  <si>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</si>
  <si>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</si>
  <si>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</si>
  <si>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</si>
  <si>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</si>
  <si>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</si>
  <si>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</si>
  <si>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</si>
  <si>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</si>
  <si>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</si>
  <si>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</si>
  <si>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</si>
  <si>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</si>
  <si>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</si>
  <si>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</si>
  <si>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</si>
  <si>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</si>
  <si>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</si>
  <si>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</si>
  <si>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</si>
  <si>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</si>
  <si>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</si>
  <si>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</si>
  <si>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</si>
  <si>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</si>
  <si>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</si>
  <si>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</si>
  <si>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</si>
  <si>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</si>
  <si>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</si>
  <si>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</si>
  <si>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</si>
  <si>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</si>
  <si>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</si>
  <si>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</si>
  <si>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</si>
  <si>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</si>
  <si>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</si>
  <si>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</si>
  <si>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</si>
  <si>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</si>
  <si>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</si>
  <si>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</si>
  <si>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</si>
  <si>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</si>
  <si>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</si>
  <si>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</si>
  <si>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</si>
  <si>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</si>
  <si>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</si>
  <si>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</si>
  <si>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</si>
  <si>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</si>
  <si>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</si>
  <si>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</si>
  <si>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</si>
  <si>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</si>
  <si>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</si>
  <si>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</si>
  <si>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</si>
  <si>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</si>
  <si>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</si>
  <si>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</si>
  <si>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</si>
  <si>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</si>
  <si>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</si>
  <si>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</si>
  <si>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</si>
  <si>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</si>
  <si>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</si>
  <si>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</si>
  <si>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</si>
  <si>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</si>
  <si>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</si>
  <si>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</si>
  <si>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</si>
  <si>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</si>
  <si>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</si>
  <si>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</si>
  <si>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</si>
  <si>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</si>
  <si>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</si>
  <si>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</si>
  <si>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</si>
  <si>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</si>
  <si>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</si>
  <si>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</si>
  <si>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</si>
  <si>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</si>
  <si>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</si>
  <si>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</si>
  <si>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</si>
  <si>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</si>
  <si>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</si>
  <si>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</si>
  <si>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</si>
  <si>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</si>
  <si>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</si>
  <si>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</si>
  <si>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</si>
  <si>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</si>
  <si>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</si>
  <si>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</si>
  <si>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</si>
  <si>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</si>
  <si>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</si>
  <si>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</si>
  <si>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</si>
  <si>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</si>
  <si>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</si>
  <si>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</si>
  <si>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</si>
  <si>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</si>
  <si>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</si>
  <si>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</si>
  <si>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</si>
  <si>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</si>
  <si>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</si>
  <si>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</si>
  <si>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</si>
  <si>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</si>
  <si>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</si>
  <si>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</si>
  <si>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</si>
  <si>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</si>
  <si>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</si>
  <si>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</si>
  <si>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</si>
  <si>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</si>
  <si>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</si>
  <si>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</si>
  <si>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</si>
  <si>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</si>
  <si>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</si>
  <si>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</si>
  <si>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</si>
  <si>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</si>
  <si>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</si>
  <si>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</si>
  <si>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</si>
  <si>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</si>
  <si>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</si>
  <si>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</si>
  <si>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</si>
  <si>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</si>
  <si>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</si>
  <si>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</si>
  <si>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</si>
  <si>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</si>
  <si>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</si>
  <si>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</si>
  <si>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</si>
  <si>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</si>
  <si>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</si>
  <si>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</si>
  <si>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</si>
  <si>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</si>
  <si>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</si>
  <si>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</si>
  <si>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</si>
  <si>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</si>
  <si>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</si>
  <si>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</si>
  <si>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</si>
  <si>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</si>
  <si>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</si>
  <si>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</si>
  <si>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</si>
  <si>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</si>
  <si>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</si>
  <si>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</si>
  <si>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</si>
  <si>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</si>
  <si>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</si>
  <si>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</si>
  <si>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</si>
  <si>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</si>
  <si>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</si>
  <si>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</si>
  <si>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</si>
  <si>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</si>
  <si>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</si>
  <si>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</si>
  <si>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</si>
  <si>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</si>
  <si>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</si>
  <si>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</si>
  <si>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</si>
  <si>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</si>
  <si>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</si>
  <si>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</si>
  <si>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</si>
  <si>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</si>
  <si>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</si>
  <si>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</si>
  <si>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</si>
  <si>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</si>
  <si>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</si>
  <si>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</si>
  <si>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</si>
  <si>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</si>
  <si>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</si>
  <si>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</si>
  <si>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</si>
  <si>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</si>
  <si>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</si>
  <si>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</si>
  <si>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</si>
  <si>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</si>
  <si>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</si>
  <si>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</si>
  <si>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</si>
  <si>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</si>
  <si>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</si>
  <si>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</si>
  <si>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</si>
  <si>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</si>
  <si>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</si>
  <si>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</si>
  <si>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</si>
  <si>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</si>
  <si>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</si>
  <si>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</si>
  <si>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</si>
  <si>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</si>
  <si>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</si>
  <si>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</si>
  <si>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</si>
  <si>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</si>
  <si>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</si>
  <si>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</si>
  <si>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</si>
  <si>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</si>
  <si>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</si>
  <si>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</si>
  <si>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</si>
  <si>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</si>
  <si>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</si>
  <si>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</si>
  <si>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</si>
  <si>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</si>
  <si>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</si>
  <si>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</si>
  <si>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</si>
  <si>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</si>
  <si>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</si>
  <si>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</si>
  <si>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</si>
  <si>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</si>
  <si>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</si>
  <si>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</si>
  <si>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</si>
  <si>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</si>
  <si>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</si>
  <si>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</si>
  <si>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</si>
  <si>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</si>
  <si>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</si>
  <si>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</si>
  <si>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</si>
  <si>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</si>
  <si>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</si>
  <si>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</si>
  <si>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</si>
  <si>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</si>
  <si>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</si>
  <si>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</si>
  <si>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</si>
  <si>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</si>
  <si>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</si>
  <si>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</si>
  <si>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</si>
  <si>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</si>
  <si>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</si>
  <si>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</si>
  <si>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</si>
  <si>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</si>
  <si>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</si>
  <si>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</si>
  <si>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</si>
  <si>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</si>
  <si>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</si>
  <si>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</si>
  <si>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</si>
  <si>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</si>
  <si>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</si>
  <si>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</si>
  <si>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</si>
  <si>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</si>
  <si>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</si>
  <si>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</si>
  <si>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</si>
  <si>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</si>
  <si>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</si>
  <si>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</si>
  <si>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</si>
  <si>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</si>
  <si>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</si>
  <si>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</si>
  <si>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</si>
  <si>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</si>
  <si>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</si>
  <si>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</si>
  <si>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</si>
  <si>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</si>
  <si>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</si>
  <si>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</si>
  <si>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</si>
  <si>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</si>
  <si>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</si>
  <si>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</si>
  <si>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</si>
  <si>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</si>
  <si>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</si>
  <si>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</si>
  <si>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</si>
  <si>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</si>
  <si>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</si>
  <si>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</si>
  <si>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</si>
  <si>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</si>
  <si>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</si>
  <si>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</si>
  <si>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</si>
  <si>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</si>
  <si>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</si>
  <si>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</si>
  <si>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</si>
  <si>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</si>
  <si>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</si>
  <si>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</si>
  <si>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</si>
  <si>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</si>
  <si>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</si>
  <si>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</si>
  <si>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</si>
  <si>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</si>
  <si>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</si>
  <si>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</si>
  <si>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</si>
  <si>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</si>
  <si>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</si>
  <si>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</si>
  <si>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</si>
  <si>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</si>
  <si>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</si>
  <si>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</si>
  <si>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</si>
  <si>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</si>
  <si>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</si>
  <si>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</si>
  <si>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</si>
  <si>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</si>
  <si>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</si>
  <si>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</si>
  <si>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</si>
  <si>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</si>
  <si>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</si>
  <si>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</si>
  <si>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</si>
  <si>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</si>
  <si>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</si>
  <si>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</si>
  <si>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</si>
  <si>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</si>
  <si>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</si>
  <si>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</si>
  <si>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</si>
  <si>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</si>
  <si>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</si>
  <si>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</si>
  <si>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</si>
  <si>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</si>
  <si>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</si>
  <si>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</si>
  <si>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</si>
  <si>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</si>
  <si>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</si>
  <si>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</si>
  <si>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</si>
  <si>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</si>
  <si>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</si>
  <si>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</si>
  <si>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</si>
  <si>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</si>
  <si>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</si>
  <si>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</si>
  <si>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</si>
  <si>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</si>
  <si>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</si>
  <si>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</si>
  <si>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</si>
  <si>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</si>
  <si>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</si>
  <si>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</si>
  <si>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</si>
  <si>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</si>
  <si>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</si>
  <si>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</si>
  <si>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</si>
  <si>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</si>
  <si>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</si>
  <si>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</si>
  <si>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</si>
  <si>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</si>
  <si>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</si>
  <si>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</si>
  <si>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</si>
  <si>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</si>
  <si>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</si>
  <si>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</si>
  <si>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</si>
  <si>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</si>
  <si>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</si>
  <si>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</si>
  <si>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</si>
  <si>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</si>
  <si>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</si>
  <si>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</si>
  <si>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</si>
  <si>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</si>
  <si>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</si>
  <si>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</si>
  <si>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</si>
  <si>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</si>
  <si>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</si>
  <si>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</si>
  <si>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</si>
  <si>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</si>
  <si>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</si>
  <si>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</si>
  <si>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</si>
  <si>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</si>
  <si>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</si>
  <si>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</si>
  <si>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</si>
  <si>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</si>
  <si>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</si>
  <si>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</si>
  <si>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</si>
  <si>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</si>
  <si>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</si>
  <si>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</si>
  <si>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</si>
  <si>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</si>
  <si>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</si>
  <si>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</si>
  <si>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</si>
  <si>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</si>
  <si>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</si>
  <si>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</si>
  <si>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</si>
  <si>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</si>
  <si>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</si>
  <si>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</si>
  <si>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</si>
  <si>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</si>
  <si>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</si>
  <si>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</si>
  <si>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</si>
  <si>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</si>
  <si>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</si>
  <si>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</si>
  <si>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</si>
  <si>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</si>
  <si>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</si>
  <si>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</si>
  <si>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</si>
  <si>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</si>
  <si>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</si>
  <si>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</si>
  <si>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</si>
  <si>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</si>
  <si>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</si>
  <si>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</si>
  <si>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</si>
  <si>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</si>
  <si>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</si>
  <si>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</si>
  <si>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</si>
  <si>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</si>
  <si>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</si>
  <si>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</si>
  <si>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</si>
  <si>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</si>
  <si>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</si>
  <si>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</si>
  <si>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</si>
  <si>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</si>
  <si>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</si>
  <si>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</si>
  <si>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</si>
  <si>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</si>
  <si>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</si>
  <si>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</si>
  <si>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</si>
  <si>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</si>
  <si>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</si>
  <si>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</si>
  <si>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</si>
  <si>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</si>
  <si>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</si>
  <si>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</si>
  <si>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</si>
  <si>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</si>
  <si>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</si>
  <si>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</si>
  <si>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</si>
  <si>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</si>
  <si>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</si>
  <si>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</si>
  <si>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</si>
  <si>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</si>
  <si>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</si>
  <si>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</si>
  <si>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</si>
  <si>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</si>
  <si>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</si>
  <si>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</si>
  <si>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</si>
  <si>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</si>
  <si>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</si>
  <si>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</si>
  <si>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</si>
  <si>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</si>
  <si>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</si>
  <si>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</si>
  <si>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</si>
  <si>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</si>
  <si>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</si>
  <si>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</si>
  <si>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</si>
  <si>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</si>
  <si>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</si>
  <si>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</si>
  <si>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</si>
  <si>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</si>
  <si>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</si>
  <si>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</si>
  <si>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</si>
  <si>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</si>
  <si>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</si>
  <si>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</si>
  <si>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</si>
  <si>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</si>
  <si>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</si>
  <si>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</si>
  <si>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</si>
  <si>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</si>
  <si>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</si>
  <si>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</si>
  <si>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</si>
  <si>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</si>
  <si>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</si>
  <si>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</si>
  <si>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</si>
  <si>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</si>
  <si>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</si>
  <si>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</si>
  <si>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</si>
  <si>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</si>
  <si>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</si>
  <si>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</si>
  <si>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</si>
  <si>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</si>
  <si>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</si>
  <si>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</si>
  <si>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</si>
  <si>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</si>
  <si>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</si>
  <si>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</si>
  <si>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</si>
  <si>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</si>
  <si>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</si>
  <si>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</si>
  <si>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</si>
  <si>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</si>
  <si>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</si>
  <si>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</si>
  <si>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</si>
  <si>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</si>
  <si>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</si>
  <si>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</si>
  <si>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</si>
  <si>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</si>
  <si>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</si>
  <si>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</si>
  <si>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</si>
  <si>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</si>
  <si>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</si>
  <si>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</si>
  <si>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</si>
  <si>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</si>
  <si>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</si>
  <si>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</si>
  <si>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</si>
  <si>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</si>
  <si>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</si>
  <si>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</si>
  <si>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</si>
  <si>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</si>
  <si>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</si>
  <si>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</si>
  <si>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</si>
  <si>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</si>
  <si>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</si>
  <si>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</si>
  <si>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</si>
  <si>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</si>
  <si>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</si>
  <si>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</si>
  <si>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</si>
  <si>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</si>
  <si>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</si>
  <si>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</si>
  <si>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</si>
  <si>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</si>
  <si>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</si>
  <si>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</si>
  <si>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</si>
  <si>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</si>
  <si>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</si>
  <si>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</si>
  <si>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</si>
  <si>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</si>
  <si>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</si>
  <si>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</si>
  <si>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</si>
  <si>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</si>
  <si>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</si>
  <si>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</si>
  <si>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</si>
  <si>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</si>
  <si>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</si>
  <si>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</si>
  <si>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</si>
  <si>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</si>
  <si>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</si>
  <si>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</si>
  <si>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</si>
  <si>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</si>
  <si>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</si>
  <si>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</si>
  <si>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</si>
  <si>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</si>
  <si>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</si>
  <si>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</si>
  <si>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</si>
  <si>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</si>
  <si>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</si>
  <si>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</si>
  <si>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</si>
  <si>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</si>
  <si>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</si>
  <si>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</si>
  <si>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</si>
  <si>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</si>
  <si>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</si>
  <si>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</si>
  <si>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</si>
  <si>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</si>
  <si>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</si>
  <si>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</si>
  <si>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</si>
  <si>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</si>
  <si>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</si>
  <si>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</si>
  <si>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</si>
  <si>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</si>
  <si>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</si>
  <si>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</si>
  <si>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</si>
  <si>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</si>
  <si>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</si>
  <si>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</si>
  <si>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</si>
  <si>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</si>
  <si>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</si>
  <si>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</si>
  <si>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</si>
  <si>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</si>
  <si>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</si>
  <si>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</si>
  <si>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</si>
  <si>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</si>
  <si>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</si>
  <si>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</si>
  <si>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</si>
  <si>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</si>
  <si>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</si>
  <si>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</si>
  <si>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</si>
  <si>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</si>
  <si>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</si>
  <si>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</si>
  <si>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</si>
  <si>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</si>
  <si>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</si>
  <si>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</si>
  <si>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</si>
  <si>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</si>
  <si>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</si>
  <si>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</si>
  <si>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</si>
  <si>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</si>
  <si>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</si>
  <si>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</si>
  <si>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</si>
  <si>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</si>
  <si>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</si>
  <si>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</si>
  <si>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</si>
  <si>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</si>
  <si>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</si>
  <si>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</si>
  <si>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</si>
  <si>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</si>
  <si>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</si>
  <si>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</si>
  <si>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</si>
  <si>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</si>
  <si>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</si>
  <si>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</si>
  <si>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</si>
  <si>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</si>
  <si>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</si>
  <si>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</si>
  <si>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</si>
  <si>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</si>
  <si>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</si>
  <si>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</si>
  <si>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</si>
  <si>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</si>
  <si>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</si>
  <si>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</si>
  <si>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</si>
  <si>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</si>
  <si>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</si>
  <si>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</si>
  <si>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</si>
  <si>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</si>
  <si>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</si>
  <si>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</si>
  <si>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</si>
  <si>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</si>
  <si>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</si>
  <si>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</si>
  <si>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</si>
  <si>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</si>
  <si>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</si>
  <si>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</si>
  <si>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</si>
  <si>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</si>
  <si>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</si>
  <si>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</si>
  <si>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</si>
  <si>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</si>
  <si>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</si>
  <si>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</si>
  <si>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</si>
  <si>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</si>
  <si>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</si>
  <si>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</si>
  <si>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</si>
  <si>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</si>
  <si>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</si>
  <si>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</si>
  <si>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</si>
  <si>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</si>
  <si>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</si>
  <si>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</si>
  <si>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</si>
  <si>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</si>
  <si>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</si>
  <si>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</si>
  <si>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</si>
  <si>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</si>
  <si>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</si>
  <si>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</si>
  <si>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</si>
  <si>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</si>
  <si>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</si>
  <si>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</si>
  <si>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</si>
  <si>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</si>
  <si>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</si>
  <si>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</si>
  <si>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</si>
  <si>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</si>
  <si>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</si>
  <si>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</si>
  <si>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</si>
  <si>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</si>
  <si>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</si>
  <si>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</si>
  <si>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</si>
  <si>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</si>
  <si>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</si>
  <si>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</si>
  <si>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</si>
  <si>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</si>
  <si>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</si>
  <si>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</si>
  <si>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</si>
  <si>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</si>
  <si>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</si>
  <si>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</si>
  <si>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</si>
  <si>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</si>
  <si>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</si>
  <si>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</si>
  <si>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</si>
  <si>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</si>
  <si>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</si>
  <si>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</si>
  <si>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</si>
  <si>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</si>
  <si>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</si>
  <si>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</si>
  <si>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</si>
  <si>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</si>
  <si>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</si>
  <si>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</si>
  <si>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</si>
  <si>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</si>
  <si>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</si>
  <si>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</si>
  <si>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</si>
  <si>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</si>
  <si>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</si>
  <si>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</si>
  <si>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</si>
  <si>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</si>
  <si>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</si>
  <si>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</si>
  <si>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</si>
  <si>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</si>
  <si>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</si>
  <si>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</si>
  <si>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</si>
  <si>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</si>
  <si>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</si>
  <si>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</si>
  <si>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</si>
  <si>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</si>
  <si>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</si>
  <si>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</si>
  <si>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</si>
  <si>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</si>
  <si>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</si>
  <si>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</si>
  <si>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</si>
  <si>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</si>
  <si>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</si>
  <si>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</si>
  <si>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</si>
  <si>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</si>
  <si>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</si>
  <si>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</si>
  <si>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</si>
  <si>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</si>
  <si>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</si>
  <si>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</si>
  <si>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</si>
  <si>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</si>
  <si>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</si>
  <si>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</si>
  <si>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</si>
  <si>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</si>
  <si>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</si>
  <si>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</si>
  <si>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</si>
  <si>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</si>
  <si>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</si>
  <si>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</si>
  <si>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</si>
  <si>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</si>
  <si>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</si>
  <si>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</si>
  <si>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</si>
  <si>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</si>
  <si>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</si>
  <si>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</si>
  <si>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</si>
  <si>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</si>
  <si>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</si>
  <si>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</si>
  <si>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</si>
  <si>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</si>
  <si>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</si>
  <si>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</si>
  <si>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</si>
  <si>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</si>
  <si>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</si>
  <si>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</si>
  <si>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</si>
  <si>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</si>
  <si>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</si>
  <si>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</si>
  <si>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</si>
  <si>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</si>
  <si>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</si>
  <si>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</si>
  <si>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</si>
  <si>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</si>
  <si>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</si>
  <si>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</si>
  <si>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</si>
  <si>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</si>
  <si>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</si>
  <si>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</si>
  <si>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</si>
  <si>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</si>
  <si>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</si>
  <si>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</si>
  <si>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</si>
  <si>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</si>
  <si>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</si>
  <si>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</si>
  <si>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</si>
  <si>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</si>
  <si>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</si>
  <si>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</si>
  <si>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</si>
  <si>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</si>
  <si>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</si>
  <si>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</si>
  <si>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</si>
  <si>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</si>
  <si>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</si>
  <si>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</si>
  <si>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</si>
  <si>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</si>
  <si>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</si>
  <si>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</si>
  <si>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</si>
  <si>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</si>
  <si>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</si>
  <si>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</si>
  <si>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</si>
  <si>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</si>
  <si>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</si>
  <si>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</si>
  <si>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</si>
  <si>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</si>
  <si>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</si>
  <si>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</si>
  <si>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</si>
  <si>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</si>
  <si>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</si>
  <si>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</si>
  <si>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</si>
  <si>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</si>
  <si>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</si>
  <si>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</si>
  <si>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</si>
  <si>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</si>
  <si>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</si>
  <si>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</si>
  <si>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</si>
  <si>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</si>
  <si>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</si>
  <si>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</si>
  <si>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</si>
  <si>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</si>
  <si>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</si>
  <si>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</si>
  <si>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</si>
  <si>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</si>
  <si>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</si>
  <si>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</si>
  <si>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</si>
  <si>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</si>
  <si>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</si>
  <si>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</si>
  <si>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</si>
  <si>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</si>
  <si>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</si>
  <si>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</si>
  <si>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</si>
  <si>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</si>
  <si>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</si>
  <si>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</si>
  <si>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</si>
  <si>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</si>
  <si>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</si>
  <si>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</si>
  <si>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</si>
  <si>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</si>
  <si>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</si>
  <si>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</si>
  <si>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</si>
  <si>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</si>
  <si>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</si>
  <si>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</si>
  <si>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</si>
  <si>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</si>
  <si>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</si>
  <si>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</si>
  <si>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</si>
  <si>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</si>
  <si>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</si>
  <si>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</si>
  <si>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</si>
  <si>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</si>
  <si>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</si>
  <si>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</si>
  <si>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</si>
  <si>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</si>
  <si>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</si>
  <si>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</si>
  <si>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</si>
  <si>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</si>
  <si>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</si>
  <si>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</si>
  <si>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</si>
  <si>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</si>
  <si>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</si>
  <si>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</si>
  <si>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</si>
  <si>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</si>
  <si>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</si>
  <si>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</si>
  <si>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</si>
  <si>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</si>
  <si>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</si>
  <si>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</si>
  <si>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</si>
  <si>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</si>
  <si>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</si>
  <si>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</si>
  <si>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</si>
  <si>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</si>
  <si>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</si>
  <si>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</si>
  <si>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</si>
  <si>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</si>
  <si>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</si>
  <si>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</si>
  <si>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</si>
  <si>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</si>
  <si>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</si>
  <si>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</si>
  <si>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</si>
  <si>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</si>
  <si>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</si>
  <si>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</si>
  <si>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</si>
  <si>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</si>
  <si>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</si>
  <si>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</si>
  <si>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</si>
  <si>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</si>
  <si>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</si>
  <si>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</si>
  <si>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</si>
  <si>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</si>
  <si>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</si>
  <si>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</si>
  <si>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</si>
  <si>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</si>
  <si>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</si>
  <si>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</si>
  <si>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</si>
  <si>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</si>
  <si>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</si>
  <si>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</si>
  <si>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</si>
  <si>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</si>
  <si>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</si>
  <si>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</si>
  <si>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</si>
  <si>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</si>
  <si>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</si>
  <si>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</si>
  <si>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</si>
  <si>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</si>
  <si>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</si>
  <si>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</si>
  <si>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</si>
  <si>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</si>
  <si>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</si>
  <si>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</si>
  <si>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</si>
  <si>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</si>
  <si>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</si>
  <si>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</si>
  <si>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</si>
  <si>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</si>
  <si>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</si>
  <si>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</si>
  <si>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</si>
  <si>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</si>
  <si>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</si>
  <si>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</si>
  <si>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</si>
  <si>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</si>
  <si>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</si>
  <si>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</si>
  <si>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</si>
  <si>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</si>
  <si>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</si>
  <si>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</si>
  <si>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</si>
  <si>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</si>
  <si>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</si>
  <si>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</si>
  <si>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</si>
  <si>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</si>
  <si>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</si>
  <si>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</si>
  <si>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</si>
  <si>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</si>
  <si>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</si>
  <si>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</si>
  <si>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</si>
  <si>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</si>
  <si>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</si>
  <si>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</si>
  <si>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</si>
  <si>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</si>
  <si>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</si>
  <si>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</si>
  <si>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</si>
  <si>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</si>
  <si>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</si>
  <si>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</si>
  <si>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</si>
  <si>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</si>
  <si>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</si>
  <si>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</si>
  <si>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</si>
  <si>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</si>
  <si>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</si>
  <si>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</si>
  <si>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</si>
  <si>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</si>
  <si>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</si>
  <si>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</si>
  <si>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</si>
  <si>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</si>
  <si>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</si>
  <si>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</si>
  <si>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</si>
  <si>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</si>
  <si>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</si>
  <si>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</si>
  <si>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</si>
  <si>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</si>
  <si>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</si>
  <si>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</si>
  <si>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</si>
  <si>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</si>
  <si>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</si>
  <si>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</si>
  <si>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</si>
  <si>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</si>
  <si>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</si>
  <si>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</si>
  <si>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</si>
  <si>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</si>
  <si>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</si>
  <si>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</si>
  <si>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</si>
  <si>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</si>
  <si>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</si>
  <si>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</si>
  <si>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</si>
  <si>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</si>
  <si>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</si>
  <si>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</si>
  <si>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</si>
  <si>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</si>
  <si>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</si>
  <si>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</si>
  <si>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</si>
  <si>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</si>
  <si>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</si>
  <si>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</si>
  <si>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</si>
  <si>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</si>
  <si>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</si>
  <si>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</si>
  <si>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</si>
  <si>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</si>
  <si>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</si>
  <si>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</si>
  <si>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</si>
  <si>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</si>
  <si>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</si>
  <si>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</si>
  <si>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</si>
  <si>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</si>
  <si>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</si>
  <si>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</si>
  <si>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</si>
  <si>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</si>
  <si>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</si>
  <si>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</si>
  <si>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</si>
  <si>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</si>
  <si>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</si>
  <si>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</si>
  <si>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</si>
  <si>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</si>
  <si>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</si>
  <si>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</si>
  <si>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</si>
  <si>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</si>
  <si>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</si>
  <si>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</si>
  <si>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</si>
  <si>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</si>
  <si>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</si>
  <si>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</si>
  <si>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</si>
  <si>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</si>
  <si>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</si>
  <si>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</si>
  <si>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</si>
  <si>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</si>
  <si>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</si>
  <si>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</si>
  <si>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</si>
  <si>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</si>
  <si>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</si>
  <si>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</si>
  <si>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</si>
  <si>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</si>
  <si>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</si>
  <si>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</si>
  <si>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</si>
  <si>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</si>
  <si>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</si>
  <si>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</si>
  <si>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</si>
  <si>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</si>
  <si>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</si>
  <si>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</si>
  <si>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</si>
  <si>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</si>
  <si>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</si>
  <si>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</si>
  <si>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</si>
  <si>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</si>
  <si>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</si>
  <si>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</si>
  <si>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</si>
  <si>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</si>
  <si>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</si>
  <si>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</si>
  <si>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</si>
  <si>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</si>
  <si>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</si>
  <si>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</si>
  <si>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</si>
  <si>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</si>
  <si>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</si>
  <si>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</si>
  <si>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</si>
  <si>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</si>
  <si>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</si>
  <si>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</si>
  <si>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</si>
  <si>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</si>
  <si>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</si>
  <si>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</si>
  <si>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</si>
  <si>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</si>
  <si>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</si>
  <si>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</si>
  <si>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</si>
  <si>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</si>
  <si>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</si>
  <si>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</si>
  <si>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</si>
  <si>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</si>
  <si>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</si>
  <si>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</si>
  <si>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</si>
  <si>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</si>
  <si>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</si>
  <si>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</si>
  <si>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</si>
  <si>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</si>
  <si>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</si>
  <si>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</si>
  <si>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</si>
  <si>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</si>
  <si>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</si>
  <si>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</si>
  <si>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</si>
  <si>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</si>
  <si>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</si>
  <si>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</si>
  <si>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</si>
  <si>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</si>
  <si>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</si>
  <si>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</si>
  <si>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</si>
  <si>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</si>
  <si>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</si>
  <si>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</si>
  <si>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</si>
  <si>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</si>
  <si>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</si>
  <si>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</si>
  <si>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</si>
  <si>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</si>
  <si>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</si>
  <si>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</si>
  <si>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</si>
  <si>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</si>
  <si>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</si>
  <si>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</si>
  <si>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</si>
  <si>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</si>
  <si>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</si>
  <si>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</si>
  <si>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</si>
  <si>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</si>
  <si>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</si>
  <si>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</si>
  <si>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</si>
  <si>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</si>
  <si>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</si>
  <si>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</si>
  <si>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</si>
  <si>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</si>
  <si>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</si>
  <si>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</si>
  <si>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</si>
  <si>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</si>
  <si>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</si>
  <si>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</si>
  <si>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</si>
  <si>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</si>
  <si>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</si>
  <si>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</si>
  <si>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</si>
  <si>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</si>
  <si>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</si>
  <si>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</si>
  <si>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</si>
  <si>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</si>
  <si>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</si>
  <si>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</si>
  <si>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</si>
  <si>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</si>
  <si>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</si>
  <si>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</si>
  <si>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</si>
  <si>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</si>
  <si>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</si>
  <si>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</si>
  <si>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</si>
  <si>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</si>
  <si>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</si>
  <si>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</si>
  <si>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</si>
  <si>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</si>
  <si>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</si>
  <si>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</si>
  <si>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</si>
  <si>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</si>
  <si>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</si>
  <si>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</si>
  <si>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</si>
  <si>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</si>
  <si>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</si>
  <si>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</si>
  <si>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</si>
  <si>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</si>
  <si>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</si>
  <si>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</si>
  <si>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</si>
  <si>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</si>
  <si>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</si>
  <si>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</si>
  <si>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</si>
  <si>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</si>
  <si>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</si>
  <si>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</si>
  <si>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</si>
  <si>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</si>
  <si>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</si>
  <si>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</si>
  <si>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</si>
  <si>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</si>
  <si>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</si>
  <si>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</si>
  <si>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</si>
  <si>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</si>
  <si>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</si>
  <si>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</si>
  <si>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</si>
  <si>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</si>
  <si>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</si>
  <si>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</si>
  <si>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</si>
  <si>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</si>
  <si>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</si>
  <si>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</si>
  <si>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</si>
  <si>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</si>
  <si>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</si>
  <si>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</si>
  <si>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</si>
  <si>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</si>
  <si>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</si>
  <si>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</si>
  <si>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</si>
  <si>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</si>
  <si>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</si>
  <si>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</si>
  <si>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</si>
  <si>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</si>
  <si>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</si>
  <si>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</si>
  <si>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</si>
  <si>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</si>
  <si>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</si>
  <si>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</si>
  <si>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</si>
  <si>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</si>
  <si>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</si>
  <si>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</si>
  <si>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</si>
  <si>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</si>
  <si>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</si>
  <si>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</si>
  <si>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</si>
  <si>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</si>
  <si>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</si>
  <si>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</si>
  <si>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</si>
  <si>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</si>
  <si>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</si>
  <si>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</si>
  <si>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</si>
  <si>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</si>
  <si>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</si>
  <si>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</si>
  <si>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</si>
  <si>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</si>
  <si>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</si>
  <si>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</si>
  <si>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</si>
  <si>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</si>
  <si>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</si>
  <si>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</si>
  <si>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</si>
  <si>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</si>
  <si>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</si>
  <si>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</si>
  <si>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</si>
  <si>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</si>
  <si>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</si>
  <si>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</si>
  <si>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</si>
  <si>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</si>
  <si>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</si>
  <si>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</si>
  <si>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</si>
  <si>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</si>
  <si>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</si>
  <si>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</si>
  <si>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</si>
  <si>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</si>
  <si>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</si>
  <si>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</si>
  <si>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</si>
  <si>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</si>
  <si>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</si>
  <si>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</si>
  <si>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</si>
  <si>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</si>
  <si>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</si>
  <si>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</si>
  <si>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</si>
  <si>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</si>
  <si>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</si>
  <si>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</si>
  <si>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</si>
  <si>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</si>
  <si>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</si>
  <si>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</si>
  <si>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</si>
  <si>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</si>
  <si>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</si>
  <si>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</si>
  <si>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</si>
  <si>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</si>
  <si>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</si>
  <si>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</si>
  <si>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</si>
  <si>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</si>
  <si>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</si>
  <si>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</si>
  <si>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</si>
  <si>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</si>
  <si>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</si>
  <si>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</si>
  <si>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</si>
  <si>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</si>
  <si>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</si>
  <si>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</si>
  <si>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</si>
  <si>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</si>
  <si>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</si>
  <si>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</si>
  <si>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</si>
  <si>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</si>
  <si>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</si>
  <si>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</si>
  <si>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</si>
  <si>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</si>
  <si>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</si>
  <si>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</si>
  <si>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</si>
  <si>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</si>
  <si>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</si>
  <si>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</si>
  <si>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</si>
  <si>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</si>
  <si>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</si>
  <si>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</si>
  <si>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</si>
  <si>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</si>
  <si>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</si>
  <si>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</si>
  <si>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</si>
  <si>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</si>
  <si>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</si>
  <si>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</si>
  <si>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</si>
  <si>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</si>
  <si>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</si>
  <si>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</si>
  <si>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</si>
  <si>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</si>
  <si>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</si>
  <si>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</si>
  <si>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</si>
  <si>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</si>
  <si>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</si>
  <si>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</si>
  <si>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</si>
  <si>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</si>
  <si>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</si>
  <si>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</si>
  <si>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</si>
  <si>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</si>
  <si>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</si>
  <si>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</si>
  <si>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</si>
  <si>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</si>
  <si>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</si>
  <si>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</si>
  <si>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</si>
  <si>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</si>
  <si>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</si>
  <si>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</si>
  <si>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</si>
  <si>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</si>
  <si>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</si>
  <si>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</si>
  <si>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</si>
  <si>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</si>
  <si>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</si>
  <si>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</si>
  <si>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</si>
  <si>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</si>
  <si>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</si>
  <si>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</si>
  <si>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</si>
  <si>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</si>
  <si>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</si>
  <si>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</si>
  <si>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</si>
  <si>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</si>
  <si>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</si>
  <si>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</si>
  <si>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</si>
  <si>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</si>
  <si>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</si>
  <si>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</si>
  <si>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</si>
  <si>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</si>
  <si>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</si>
  <si>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</si>
  <si>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</si>
  <si>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</si>
  <si>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</si>
  <si>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</si>
  <si>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</si>
  <si>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</si>
  <si>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</si>
  <si>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</si>
  <si>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</si>
  <si>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</si>
  <si>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</si>
  <si>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</si>
  <si>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</si>
  <si>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</si>
  <si>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</si>
  <si>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</si>
  <si>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</si>
  <si>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</si>
  <si>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</si>
  <si>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</si>
  <si>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</si>
  <si>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</si>
  <si>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</si>
  <si>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</si>
  <si>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</si>
  <si>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</si>
  <si>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</si>
  <si>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</si>
  <si>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</si>
  <si>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</si>
  <si>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</si>
  <si>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</si>
  <si>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</si>
  <si>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</si>
  <si>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</si>
  <si>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</si>
  <si>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</si>
  <si>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</si>
  <si>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</si>
  <si>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</si>
  <si>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</si>
  <si>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</si>
  <si>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</si>
  <si>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</si>
  <si>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</si>
  <si>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</si>
  <si>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</si>
  <si>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</si>
  <si>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</si>
  <si>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</si>
  <si>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</si>
  <si>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</si>
  <si>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</si>
  <si>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</si>
  <si>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</si>
  <si>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</si>
  <si>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</si>
  <si>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</si>
  <si>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</si>
  <si>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</si>
  <si>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</si>
  <si>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</si>
  <si>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</si>
  <si>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</si>
  <si>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</si>
  <si>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</si>
  <si>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</si>
  <si>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</si>
  <si>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</si>
  <si>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</si>
  <si>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</si>
  <si>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</si>
  <si>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</si>
  <si>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</si>
  <si>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</si>
  <si>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</si>
  <si>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</si>
  <si>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</si>
  <si>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</si>
  <si>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</si>
  <si>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</si>
  <si>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</si>
  <si>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</si>
  <si>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</si>
  <si>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</si>
  <si>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</si>
  <si>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</si>
  <si>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</si>
  <si>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</si>
  <si>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</si>
  <si>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</si>
  <si>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</si>
  <si>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</si>
  <si>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</si>
  <si>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</si>
  <si>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</si>
  <si>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</si>
  <si>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</si>
  <si>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</si>
  <si>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</si>
  <si>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</si>
  <si>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</si>
  <si>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</si>
  <si>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</si>
  <si>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</si>
  <si>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</si>
  <si>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</si>
  <si>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</si>
  <si>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</si>
  <si>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</si>
  <si>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</si>
  <si>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</si>
  <si>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</si>
  <si>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</si>
  <si>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</si>
  <si>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</si>
  <si>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</si>
  <si>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</si>
  <si>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</si>
  <si>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</si>
  <si>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</si>
  <si>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</si>
  <si>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</si>
  <si>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</si>
  <si>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</si>
  <si>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</si>
  <si>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</si>
  <si>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</si>
  <si>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</si>
  <si>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</si>
  <si>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</si>
  <si>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</si>
  <si>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</si>
  <si>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</si>
  <si>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</si>
  <si>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</si>
  <si>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</si>
  <si>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</si>
  <si>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</si>
  <si>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</si>
  <si>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</si>
  <si>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</si>
  <si>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</si>
  <si>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</si>
  <si>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</si>
  <si>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</si>
  <si>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</si>
  <si>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</si>
  <si>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</si>
  <si>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</si>
  <si>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</si>
  <si>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</si>
  <si>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</si>
  <si>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</si>
  <si>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</si>
  <si>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</si>
  <si>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</si>
  <si>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</si>
  <si>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</si>
  <si>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</si>
  <si>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</si>
  <si>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</si>
  <si>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</si>
  <si>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</si>
  <si>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</si>
  <si>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</si>
  <si>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</si>
  <si>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</si>
  <si>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</si>
  <si>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</si>
  <si>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</si>
  <si>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</si>
  <si>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</si>
  <si>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</si>
  <si>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</si>
  <si>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</si>
  <si>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</si>
  <si>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</si>
  <si>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</si>
  <si>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</si>
  <si>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</si>
  <si>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</si>
  <si>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</si>
  <si>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</si>
  <si>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</si>
  <si>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</si>
  <si>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</si>
  <si>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</si>
  <si>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</si>
  <si>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</si>
  <si>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</si>
  <si>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</si>
  <si>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</si>
  <si>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</si>
  <si>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</si>
  <si>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</si>
  <si>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</si>
  <si>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</si>
  <si>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</si>
  <si>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</si>
  <si>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</si>
  <si>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</si>
  <si>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</si>
  <si>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</si>
  <si>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</si>
  <si>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</si>
  <si>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</si>
  <si>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</si>
  <si>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</si>
  <si>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</si>
  <si>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</si>
  <si>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</si>
  <si>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</si>
  <si>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</si>
  <si>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</si>
  <si>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</si>
  <si>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</si>
  <si>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</si>
  <si>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</si>
  <si>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</si>
  <si>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</si>
  <si>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</si>
  <si>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</si>
  <si>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</si>
  <si>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</si>
  <si>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</si>
  <si>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</si>
  <si>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</si>
  <si>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</si>
  <si>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</si>
  <si>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</si>
  <si>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</si>
  <si>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</si>
  <si>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</si>
  <si>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</si>
  <si>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</si>
  <si>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</si>
  <si>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</si>
  <si>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</si>
  <si>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</si>
  <si>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</si>
  <si>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</si>
  <si>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</si>
  <si>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</si>
  <si>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</si>
  <si>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</si>
  <si>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</si>
  <si>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</si>
  <si>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</si>
  <si>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</si>
  <si>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</si>
  <si>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</si>
  <si>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</si>
  <si>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</si>
  <si>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</si>
  <si>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</si>
  <si>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</si>
  <si>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</si>
  <si>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</si>
  <si>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</si>
  <si>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</si>
  <si>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</si>
  <si>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</si>
  <si>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</si>
  <si>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</si>
  <si>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</si>
  <si>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</si>
  <si>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</si>
  <si>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</si>
  <si>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</si>
  <si>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</si>
  <si>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</si>
  <si>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</si>
  <si>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</si>
  <si>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</si>
  <si>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</si>
  <si>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</si>
  <si>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</si>
  <si>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</si>
  <si>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</si>
  <si>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</si>
  <si>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</si>
  <si>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</si>
  <si>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</si>
  <si>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</si>
  <si>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</si>
  <si>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</si>
  <si>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</si>
  <si>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</si>
  <si>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</si>
  <si>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</si>
  <si>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</si>
  <si>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</si>
  <si>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</si>
  <si>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</si>
  <si>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</si>
  <si>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</si>
  <si>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</si>
  <si>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</si>
  <si>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</si>
  <si>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</si>
  <si>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</si>
  <si>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</si>
  <si>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</si>
  <si>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</si>
  <si>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</si>
  <si>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</si>
  <si>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</si>
  <si>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</si>
  <si>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</si>
  <si>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</si>
  <si>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</si>
  <si>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</si>
  <si>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</si>
  <si>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</si>
  <si>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</si>
  <si>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</si>
  <si>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</si>
  <si>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</si>
  <si>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</si>
  <si>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</si>
  <si>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</si>
  <si>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</si>
  <si>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</si>
  <si>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</si>
  <si>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</si>
  <si>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</si>
  <si>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</si>
  <si>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</si>
  <si>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</si>
  <si>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</si>
  <si>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</si>
  <si>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</si>
  <si>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</si>
  <si>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</si>
  <si>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</si>
  <si>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</si>
  <si>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</si>
  <si>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</si>
  <si>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</si>
  <si>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</si>
  <si>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</si>
  <si>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</si>
  <si>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</si>
  <si>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</si>
  <si>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</si>
  <si>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</si>
  <si>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</si>
  <si>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</si>
  <si>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</si>
  <si>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</si>
  <si>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</si>
  <si>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</si>
  <si>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</si>
  <si>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</si>
  <si>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</si>
  <si>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</si>
  <si>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</si>
  <si>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</si>
  <si>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</si>
  <si>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</si>
  <si>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</si>
  <si>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</si>
  <si>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</si>
  <si>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</si>
  <si>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</si>
  <si>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</si>
  <si>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</si>
  <si>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</si>
  <si>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</si>
  <si>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</si>
  <si>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</si>
  <si>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</si>
  <si>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</si>
  <si>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</si>
  <si>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</si>
  <si>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</si>
  <si>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</si>
  <si>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</si>
  <si>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</si>
  <si>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</si>
  <si>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</si>
  <si>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</si>
  <si>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</si>
  <si>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</si>
  <si>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</si>
  <si>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</si>
  <si>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</si>
  <si>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</si>
  <si>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</si>
  <si>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</si>
  <si>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</si>
  <si>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</si>
  <si>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</si>
  <si>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</si>
  <si>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</si>
  <si>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</si>
  <si>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</si>
  <si>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</si>
  <si>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</si>
  <si>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</si>
  <si>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</si>
  <si>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</si>
  <si>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</si>
  <si>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</si>
  <si>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</si>
  <si>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</si>
  <si>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</si>
  <si>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</si>
  <si>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</si>
  <si>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</si>
  <si>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</si>
  <si>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</si>
  <si>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</si>
  <si>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</si>
  <si>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</si>
  <si>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</si>
  <si>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</si>
  <si>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</si>
  <si>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</si>
  <si>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</si>
  <si>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</si>
  <si>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</si>
  <si>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</si>
  <si>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</si>
  <si>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</si>
  <si>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</si>
  <si>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</si>
  <si>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</si>
  <si>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</si>
  <si>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</si>
  <si>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</si>
  <si>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</si>
  <si>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</si>
  <si>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</si>
  <si>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</si>
  <si>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</si>
  <si>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</si>
  <si>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</si>
  <si>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</si>
  <si>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</si>
  <si>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</si>
  <si>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</si>
  <si>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</si>
  <si>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</si>
  <si>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</si>
  <si>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</si>
  <si>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</si>
  <si>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</si>
  <si>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</si>
  <si>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</si>
  <si>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</si>
  <si>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</si>
  <si>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</si>
  <si>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</si>
  <si>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</si>
  <si>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</si>
  <si>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</si>
  <si>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</si>
  <si>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</si>
  <si>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</si>
  <si>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</si>
  <si>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</si>
  <si>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</si>
  <si>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</si>
  <si>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</si>
  <si>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</si>
  <si>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</si>
  <si>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</si>
  <si>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</si>
  <si>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</si>
  <si>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</si>
  <si>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</si>
  <si>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</si>
  <si>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</si>
  <si>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</si>
  <si>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</si>
  <si>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</si>
  <si>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</si>
  <si>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</si>
  <si>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</si>
  <si>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</si>
  <si>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</si>
  <si>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</si>
  <si>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</si>
  <si>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</si>
  <si>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</si>
  <si>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</si>
  <si>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</si>
  <si>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</si>
  <si>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</si>
  <si>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</si>
  <si>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</si>
  <si>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</si>
  <si>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</si>
  <si>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</si>
  <si>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</si>
  <si>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</si>
  <si>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</si>
  <si>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</si>
  <si>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</si>
  <si>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</si>
  <si>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</si>
  <si>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</si>
  <si>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</si>
  <si>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</si>
  <si>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</si>
  <si>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</si>
  <si>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</si>
  <si>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</si>
  <si>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</si>
  <si>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</si>
  <si>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</si>
  <si>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</si>
  <si>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</si>
  <si>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</si>
  <si>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</si>
  <si>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</si>
  <si>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</si>
  <si>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</si>
  <si>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</si>
  <si>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</si>
  <si>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</si>
  <si>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</si>
  <si>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</si>
  <si>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</si>
  <si>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</si>
  <si>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</si>
  <si>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</si>
  <si>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</si>
  <si>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</si>
  <si>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</si>
  <si>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</si>
  <si>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</si>
  <si>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</si>
  <si>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</si>
  <si>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</si>
  <si>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</si>
  <si>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</si>
  <si>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</si>
  <si>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</si>
  <si>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</si>
  <si>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</si>
  <si>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</si>
  <si>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</si>
  <si>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</si>
  <si>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</si>
  <si>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</si>
  <si>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</si>
  <si>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</si>
  <si>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</si>
  <si>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</si>
  <si>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</si>
  <si>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</si>
  <si>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</si>
  <si>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</si>
  <si>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</si>
  <si>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</si>
  <si>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</si>
  <si>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</si>
  <si>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</si>
  <si>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</si>
  <si>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</si>
  <si>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</si>
  <si>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</si>
  <si>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</si>
  <si>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</si>
  <si>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</si>
  <si>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</si>
  <si>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</si>
  <si>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</si>
  <si>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</si>
  <si>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</si>
  <si>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</si>
  <si>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</si>
  <si>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</si>
  <si>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</si>
  <si>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</si>
  <si>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</si>
  <si>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</si>
  <si>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</si>
  <si>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</si>
  <si>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</si>
  <si>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</si>
  <si>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</si>
  <si>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</si>
  <si>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</si>
  <si>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</si>
  <si>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</si>
  <si>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</si>
  <si>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</si>
  <si>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</si>
  <si>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</si>
  <si>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</si>
  <si>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</si>
  <si>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</si>
  <si>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</si>
  <si>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</si>
  <si>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</si>
  <si>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</si>
  <si>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</si>
  <si>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</si>
  <si>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</si>
  <si>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</si>
  <si>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</si>
  <si>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</si>
  <si>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</si>
  <si>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</si>
  <si>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</si>
  <si>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</si>
  <si>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</si>
  <si>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</si>
  <si>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</si>
  <si>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</si>
  <si>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</si>
  <si>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</si>
  <si>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</si>
  <si>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</si>
  <si>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</si>
  <si>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</si>
  <si>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</si>
  <si>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</si>
  <si>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</si>
  <si>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</si>
  <si>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</si>
  <si>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</si>
  <si>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</si>
  <si>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</si>
  <si>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</si>
  <si>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</si>
  <si>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</si>
  <si>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</si>
  <si>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</si>
  <si>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</si>
  <si>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</si>
  <si>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</si>
  <si>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</si>
  <si>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</si>
  <si>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</si>
  <si>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</si>
  <si>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</si>
  <si>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</si>
  <si>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</si>
  <si>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</si>
  <si>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</si>
  <si>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</si>
  <si>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</si>
  <si>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</si>
  <si>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</si>
  <si>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</si>
  <si>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</si>
  <si>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</si>
  <si>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</si>
  <si>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</si>
  <si>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</si>
  <si>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</si>
  <si>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</si>
  <si>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</si>
  <si>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</si>
  <si>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</si>
  <si>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</si>
  <si>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</si>
  <si>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</si>
  <si>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</si>
  <si>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</si>
  <si>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</si>
  <si>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</si>
  <si>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</si>
  <si>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</si>
  <si>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</si>
  <si>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</si>
  <si>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</si>
  <si>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</si>
  <si>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</si>
  <si>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</si>
  <si>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</si>
  <si>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</si>
  <si>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</si>
  <si>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</si>
  <si>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</si>
  <si>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</si>
  <si>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</si>
  <si>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</si>
  <si>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</si>
  <si>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</si>
  <si>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</si>
  <si>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</si>
  <si>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</si>
  <si>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</si>
  <si>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</si>
  <si>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</si>
  <si>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</si>
  <si>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</si>
  <si>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</si>
  <si>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</si>
  <si>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</si>
  <si>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</si>
  <si>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</si>
  <si>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</si>
  <si>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</si>
  <si>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</si>
  <si>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</si>
  <si>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</si>
  <si>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</si>
  <si>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</si>
  <si>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</si>
  <si>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</si>
  <si>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</si>
  <si>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</si>
  <si>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</si>
  <si>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</si>
  <si>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</si>
  <si>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</si>
  <si>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</si>
  <si>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</si>
  <si>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</si>
  <si>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</si>
  <si>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</si>
  <si>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</si>
  <si>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</si>
  <si>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</si>
  <si>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</si>
  <si>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</si>
  <si>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</si>
  <si>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</si>
  <si>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</si>
  <si>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</si>
  <si>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</si>
  <si>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</si>
  <si>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</si>
  <si>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</si>
  <si>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</si>
  <si>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</si>
  <si>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</si>
  <si>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</si>
  <si>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</si>
  <si>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</si>
  <si>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</si>
  <si>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</si>
  <si>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</si>
  <si>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</si>
  <si>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</si>
  <si>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</si>
  <si>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</si>
  <si>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</si>
  <si>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</si>
  <si>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</si>
  <si>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</si>
  <si>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</si>
  <si>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</si>
  <si>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</si>
  <si>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</si>
  <si>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</si>
  <si>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</si>
  <si>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</si>
  <si>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</si>
  <si>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</si>
  <si>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</si>
  <si>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</si>
  <si>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</si>
  <si>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</si>
  <si>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</si>
  <si>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</si>
  <si>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</si>
  <si>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</si>
  <si>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</si>
  <si>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</si>
  <si>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</si>
  <si>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</si>
  <si>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</si>
  <si>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</si>
  <si>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</si>
  <si>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</si>
  <si>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</si>
  <si>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</si>
  <si>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</si>
  <si>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</si>
  <si>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</si>
  <si>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</si>
  <si>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</si>
  <si>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</si>
  <si>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</si>
  <si>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</si>
  <si>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</si>
  <si>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</si>
  <si>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</si>
  <si>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</si>
  <si>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</si>
  <si>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</si>
  <si>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</si>
  <si>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</si>
  <si>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</si>
  <si>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</si>
  <si>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</si>
  <si>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</si>
  <si>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</si>
  <si>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</si>
  <si>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</si>
  <si>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</si>
  <si>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</si>
  <si>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</si>
  <si>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</si>
  <si>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</si>
  <si>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</si>
  <si>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</si>
  <si>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</si>
  <si>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</si>
  <si>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</si>
  <si>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</si>
  <si>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</si>
  <si>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</si>
  <si>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</si>
  <si>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</si>
  <si>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</si>
  <si>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</si>
  <si>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</si>
  <si>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</si>
  <si>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</si>
  <si>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</si>
  <si>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</si>
  <si>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</si>
  <si>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</si>
  <si>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</si>
  <si>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</si>
  <si>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</si>
  <si>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</si>
  <si>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</si>
  <si>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</si>
  <si>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</si>
  <si>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</si>
  <si>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</si>
  <si>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</si>
  <si>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</si>
  <si>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</si>
  <si>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</si>
  <si>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</si>
  <si>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</si>
  <si>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</si>
  <si>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</si>
  <si>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</si>
  <si>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</si>
  <si>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</si>
  <si>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</si>
  <si>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</si>
  <si>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</si>
  <si>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</si>
  <si>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</si>
  <si>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</si>
  <si>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</si>
  <si>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</si>
  <si>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</si>
  <si>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</si>
  <si>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</si>
  <si>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</si>
  <si>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</si>
  <si>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</si>
  <si>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</si>
  <si>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</si>
  <si>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</si>
  <si>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</si>
  <si>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</si>
  <si>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</si>
  <si>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</si>
  <si>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</si>
  <si>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</si>
  <si>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</si>
  <si>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</si>
  <si>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</si>
  <si>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</si>
  <si>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</si>
  <si>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</si>
  <si>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</si>
  <si>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</si>
  <si>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</si>
  <si>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</si>
  <si>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</si>
  <si>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</si>
  <si>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</si>
  <si>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</si>
  <si>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</si>
  <si>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</si>
  <si>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</si>
  <si>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</si>
  <si>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</si>
  <si>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</si>
  <si>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</si>
  <si>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</si>
  <si>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</si>
  <si>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</si>
  <si>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</si>
  <si>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</si>
  <si>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</si>
  <si>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</si>
  <si>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</si>
  <si>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</si>
  <si>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</si>
  <si>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</si>
  <si>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</si>
  <si>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</si>
  <si>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</si>
  <si>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</si>
  <si>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</si>
  <si>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</si>
  <si>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</si>
  <si>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</si>
  <si>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</si>
  <si>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</si>
  <si>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</si>
  <si>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</si>
  <si>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</si>
  <si>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</si>
  <si>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</si>
  <si>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</si>
  <si>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</si>
  <si>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</si>
  <si>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</si>
  <si>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</si>
  <si>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</si>
  <si>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</si>
  <si>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</si>
  <si>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</si>
  <si>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</si>
  <si>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</si>
  <si>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</si>
  <si>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</si>
  <si>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</si>
  <si>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</si>
  <si>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</si>
  <si>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</si>
  <si>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</si>
  <si>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</si>
  <si>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</si>
  <si>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</si>
  <si>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</si>
  <si>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</si>
  <si>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</si>
  <si>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</si>
  <si>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</si>
  <si>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</si>
  <si>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</si>
  <si>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</si>
  <si>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</si>
  <si>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</si>
  <si>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</si>
  <si>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</si>
  <si>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</si>
  <si>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</si>
  <si>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</si>
  <si>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</si>
  <si>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</si>
  <si>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</si>
  <si>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</si>
  <si>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</si>
  <si>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</si>
  <si>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</si>
  <si>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</si>
  <si>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</si>
  <si>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</si>
  <si>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</si>
  <si>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</si>
  <si>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</si>
  <si>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</si>
  <si>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</si>
  <si>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</si>
  <si>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</si>
  <si>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</si>
  <si>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</si>
  <si>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</si>
  <si>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</si>
  <si>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</si>
  <si>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</si>
  <si>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</si>
  <si>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</si>
  <si>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</si>
  <si>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</si>
  <si>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</si>
  <si>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</si>
  <si>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</si>
  <si>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</si>
  <si>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</si>
  <si>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</si>
  <si>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</si>
  <si>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</si>
  <si>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</si>
  <si>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</si>
  <si>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</si>
  <si>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</si>
  <si>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</si>
  <si>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</si>
  <si>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</si>
  <si>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</si>
  <si>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</si>
  <si>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</si>
  <si>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</si>
  <si>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</si>
  <si>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</si>
  <si>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</si>
  <si>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</si>
  <si>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</si>
  <si>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</si>
  <si>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</si>
  <si>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</si>
  <si>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</si>
  <si>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</si>
  <si>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</si>
  <si>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</si>
  <si>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</si>
  <si>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</si>
  <si>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</si>
  <si>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</si>
  <si>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</si>
  <si>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</si>
  <si>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</si>
  <si>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</si>
  <si>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</si>
  <si>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</si>
  <si>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</si>
  <si>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</si>
  <si>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</si>
  <si>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</si>
  <si>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</si>
  <si>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</si>
  <si>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</si>
  <si>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</si>
  <si>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</si>
  <si>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</si>
  <si>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</si>
  <si>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</si>
  <si>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</si>
  <si>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</si>
  <si>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</si>
  <si>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</si>
  <si>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</si>
  <si>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</si>
  <si>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</si>
  <si>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</si>
  <si>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</si>
  <si>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</si>
  <si>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</si>
  <si>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</si>
  <si>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</si>
  <si>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</si>
  <si>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</si>
  <si>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</si>
  <si>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</si>
  <si>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</si>
  <si>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</si>
  <si>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</si>
  <si>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</si>
  <si>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</si>
  <si>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</si>
  <si>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</si>
  <si>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</si>
  <si>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</si>
  <si>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</si>
  <si>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</si>
  <si>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</si>
  <si>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</si>
  <si>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</si>
  <si>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</si>
  <si>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</si>
  <si>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</si>
  <si>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</si>
  <si>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</si>
  <si>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</si>
  <si>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</si>
  <si>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</si>
  <si>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</si>
  <si>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</si>
  <si>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</si>
  <si>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</si>
  <si>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</si>
  <si>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</si>
  <si>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</si>
  <si>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</si>
  <si>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</si>
  <si>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</si>
  <si>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</si>
  <si>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</si>
  <si>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</si>
  <si>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</si>
  <si>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</si>
  <si>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</si>
  <si>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</si>
  <si>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</si>
  <si>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</si>
  <si>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</si>
  <si>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</si>
  <si>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</si>
  <si>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</si>
  <si>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</si>
  <si>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</si>
  <si>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</si>
  <si>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</si>
  <si>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</si>
  <si>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</si>
  <si>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</si>
  <si>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</si>
  <si>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</si>
  <si>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</si>
  <si>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</si>
  <si>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</si>
  <si>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</si>
  <si>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</si>
  <si>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</si>
  <si>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</si>
  <si>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</si>
  <si>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</si>
  <si>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</si>
  <si>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</si>
  <si>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</si>
  <si>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</si>
  <si>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</si>
  <si>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</si>
  <si>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</si>
  <si>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</si>
  <si>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</si>
  <si>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</si>
  <si>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</si>
  <si>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</si>
  <si>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</si>
  <si>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</si>
  <si>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</si>
  <si>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</si>
  <si>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</si>
  <si>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</si>
  <si>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</si>
  <si>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</si>
  <si>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</si>
  <si>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</si>
  <si>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</si>
  <si>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</si>
  <si>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</si>
  <si>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</si>
  <si>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</si>
  <si>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</si>
  <si>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</si>
  <si>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</si>
  <si>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</si>
  <si>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</si>
  <si>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</si>
  <si>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</si>
  <si>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</si>
  <si>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</si>
  <si>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</si>
  <si>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</si>
  <si>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</si>
  <si>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</si>
  <si>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</si>
  <si>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</si>
  <si>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</si>
  <si>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</si>
  <si>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</si>
  <si>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</si>
  <si>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</si>
  <si>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</si>
  <si>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</si>
  <si>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</si>
  <si>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</si>
  <si>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</si>
  <si>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</si>
  <si>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</si>
  <si>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</si>
  <si>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</si>
  <si>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</si>
  <si>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</si>
  <si>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</si>
  <si>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</si>
  <si>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</si>
  <si>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</si>
  <si>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</si>
  <si>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</si>
  <si>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</si>
  <si>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</si>
  <si>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</si>
  <si>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</si>
  <si>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</si>
  <si>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</si>
  <si>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</si>
  <si>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</si>
  <si>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</si>
  <si>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</si>
  <si>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</si>
  <si>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</si>
  <si>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</si>
  <si>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</si>
  <si>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</si>
  <si>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</si>
  <si>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</si>
  <si>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</si>
  <si>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</si>
  <si>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</si>
  <si>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</si>
  <si>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</si>
  <si>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</si>
  <si>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</si>
  <si>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</si>
  <si>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</si>
  <si>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</si>
  <si>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</si>
  <si>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</si>
  <si>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</si>
  <si>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</si>
  <si>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</si>
  <si>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</si>
  <si>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</si>
  <si>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</si>
  <si>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</si>
  <si>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</si>
  <si>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</si>
  <si>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</si>
  <si>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</si>
  <si>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</si>
  <si>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</si>
  <si>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</si>
  <si>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</si>
  <si>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</si>
  <si>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</si>
  <si>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</si>
  <si>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</si>
  <si>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</si>
  <si>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</si>
  <si>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</si>
  <si>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</si>
  <si>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</si>
  <si>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</si>
  <si>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</si>
  <si>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</si>
  <si>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</si>
  <si>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</si>
  <si>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</si>
  <si>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</si>
  <si>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</si>
  <si>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</si>
  <si>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</si>
  <si>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</si>
  <si>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</si>
  <si>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</si>
  <si>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</si>
  <si>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</si>
  <si>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</si>
  <si>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</si>
  <si>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</si>
  <si>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</si>
  <si>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</si>
  <si>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</si>
  <si>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</si>
  <si>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</si>
  <si>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</si>
  <si>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</si>
  <si>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</si>
  <si>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</si>
  <si>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</si>
  <si>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</si>
  <si>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</si>
  <si>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</si>
  <si>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</si>
  <si>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</si>
  <si>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</si>
  <si>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</si>
  <si>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</si>
  <si>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</si>
  <si>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</si>
  <si>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</si>
  <si>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</si>
  <si>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</si>
  <si>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</si>
  <si>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</si>
  <si>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</si>
  <si>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</si>
  <si>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</si>
  <si>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</si>
  <si>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</si>
  <si>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</si>
  <si>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</si>
  <si>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</si>
  <si>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</si>
  <si>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</si>
  <si>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</si>
  <si>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</si>
  <si>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</si>
  <si>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</si>
  <si>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</si>
  <si>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</si>
  <si>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</si>
  <si>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</si>
  <si>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</si>
  <si>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</si>
  <si>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</si>
  <si>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</si>
  <si>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</si>
  <si>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</si>
  <si>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</si>
  <si>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</si>
  <si>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</si>
  <si>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</si>
  <si>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</si>
  <si>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</si>
  <si>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</si>
  <si>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</si>
  <si>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</si>
  <si>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</si>
  <si>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</si>
  <si>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</si>
  <si>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</si>
  <si>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</si>
  <si>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</si>
  <si>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</si>
  <si>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</si>
  <si>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</si>
  <si>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</si>
  <si>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</si>
  <si>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</si>
  <si>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</si>
  <si>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</si>
  <si>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</si>
  <si>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</si>
  <si>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</si>
  <si>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</si>
  <si>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</si>
  <si>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</si>
  <si>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</si>
  <si>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</si>
  <si>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</si>
  <si>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</si>
  <si>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</si>
  <si>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</si>
  <si>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</si>
  <si>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</si>
  <si>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</si>
  <si>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</si>
  <si>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</si>
  <si>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</si>
  <si>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</si>
  <si>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</si>
  <si>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</si>
  <si>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</si>
  <si>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</si>
  <si>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</si>
  <si>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</si>
  <si>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</si>
  <si>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</si>
  <si>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</si>
  <si>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</si>
  <si>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</si>
  <si>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</si>
  <si>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</si>
  <si>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</si>
  <si>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</si>
  <si>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</si>
  <si>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</si>
  <si>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</si>
  <si>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</si>
  <si>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</si>
  <si>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</si>
  <si>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</si>
  <si>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</si>
  <si>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</si>
  <si>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</si>
  <si>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</si>
  <si>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</si>
  <si>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</si>
  <si>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</si>
  <si>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</si>
  <si>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</si>
  <si>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</si>
  <si>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</si>
  <si>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</si>
  <si>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</si>
  <si>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</si>
  <si>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</si>
  <si>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</si>
  <si>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</si>
  <si>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</si>
  <si>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</si>
  <si>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</si>
  <si>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</si>
  <si>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</si>
  <si>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</si>
  <si>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</si>
  <si>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</si>
  <si>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</si>
  <si>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</si>
  <si>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</si>
  <si>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</si>
  <si>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</si>
  <si>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</si>
  <si>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</si>
  <si>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</si>
  <si>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</si>
  <si>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</si>
  <si>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</si>
  <si>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</si>
  <si>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</si>
  <si>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</si>
  <si>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</si>
  <si>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</si>
  <si>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</si>
  <si>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</si>
  <si>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</si>
  <si>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</si>
  <si>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</si>
  <si>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</si>
  <si>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</si>
  <si>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</si>
  <si>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</si>
  <si>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</si>
  <si>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</si>
  <si>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</si>
  <si>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</si>
  <si>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</si>
  <si>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</si>
  <si>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</si>
  <si>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</si>
  <si>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</si>
  <si>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</si>
  <si>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</si>
  <si>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</si>
  <si>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</si>
  <si>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</si>
  <si>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</si>
  <si>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</si>
  <si>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</si>
  <si>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</si>
  <si>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</si>
  <si>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</si>
  <si>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</si>
  <si>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</si>
  <si>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</si>
  <si>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</si>
  <si>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</si>
  <si>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</si>
  <si>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</si>
  <si>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</si>
  <si>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</si>
  <si>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</si>
  <si>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</si>
  <si>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</si>
  <si>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</si>
  <si>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</si>
  <si>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</si>
  <si>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</si>
  <si>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</si>
  <si>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</si>
  <si>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</si>
  <si>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</si>
  <si>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</si>
  <si>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</si>
  <si>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</si>
  <si>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</si>
  <si>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</si>
  <si>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</si>
  <si>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</si>
  <si>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</si>
  <si>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</si>
  <si>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</si>
  <si>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</si>
  <si>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</si>
  <si>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</si>
  <si>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</si>
  <si>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</si>
  <si>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</si>
  <si>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</si>
  <si>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</si>
  <si>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</si>
  <si>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</si>
  <si>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</si>
  <si>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</si>
  <si>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</si>
  <si>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</si>
  <si>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</si>
  <si>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</si>
  <si>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</si>
  <si>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</si>
  <si>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</si>
  <si>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</si>
  <si>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</si>
  <si>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</si>
  <si>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</si>
  <si>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</si>
  <si>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</si>
  <si>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</si>
  <si>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</si>
  <si>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</si>
  <si>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</si>
  <si>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</si>
  <si>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</si>
  <si>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</si>
  <si>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</si>
  <si>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</si>
  <si>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</si>
  <si>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</si>
  <si>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</si>
  <si>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</si>
  <si>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</si>
  <si>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</si>
  <si>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</si>
  <si>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</si>
  <si>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</si>
  <si>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</si>
  <si>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</si>
  <si>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</si>
  <si>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</si>
  <si>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</si>
  <si>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</si>
  <si>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</si>
  <si>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</si>
  <si>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</si>
  <si>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</si>
  <si>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</si>
  <si>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</si>
  <si>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</si>
  <si>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</si>
  <si>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</si>
  <si>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</si>
  <si>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</si>
  <si>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</si>
  <si>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</si>
  <si>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</si>
  <si>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</si>
  <si>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</si>
  <si>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</si>
  <si>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</si>
  <si>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</si>
  <si>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</si>
  <si>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</si>
  <si>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</si>
  <si>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</si>
  <si>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</si>
  <si>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</si>
  <si>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</si>
  <si>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</si>
  <si>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</si>
  <si>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</si>
  <si>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</si>
  <si>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</si>
  <si>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</si>
  <si>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</si>
  <si>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</si>
  <si>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</si>
  <si>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</si>
  <si>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</si>
  <si>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</si>
  <si>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</si>
  <si>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</si>
  <si>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</si>
  <si>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</si>
  <si>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</si>
  <si>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</si>
  <si>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</si>
  <si>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</si>
  <si>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</si>
  <si>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</si>
  <si>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</si>
  <si>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</si>
  <si>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</si>
  <si>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</si>
  <si>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</si>
  <si>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</si>
  <si>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</si>
  <si>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</si>
  <si>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</si>
  <si>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</si>
  <si>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</si>
  <si>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</si>
  <si>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</si>
  <si>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</si>
  <si>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</si>
  <si>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</si>
  <si>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</si>
  <si>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</si>
  <si>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</si>
  <si>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</si>
  <si>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</si>
  <si>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</si>
  <si>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</si>
  <si>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</si>
  <si>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</si>
  <si>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</si>
  <si>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</si>
  <si>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</si>
  <si>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</si>
  <si>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</si>
  <si>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</si>
  <si>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</si>
  <si>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</si>
  <si>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</si>
  <si>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</si>
  <si>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</si>
  <si>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</si>
  <si>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</si>
  <si>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</si>
  <si>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</si>
  <si>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</si>
  <si>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</si>
  <si>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</si>
  <si>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</si>
  <si>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</si>
  <si>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</si>
  <si>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</si>
  <si>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</si>
  <si>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</si>
  <si>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</si>
  <si>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</si>
  <si>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</si>
  <si>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</si>
  <si>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</si>
  <si>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</si>
  <si>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</si>
  <si>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</si>
  <si>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</si>
  <si>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</si>
  <si>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</si>
  <si>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</si>
  <si>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</si>
  <si>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</si>
  <si>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</si>
  <si>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</si>
  <si>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</si>
  <si>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</si>
  <si>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</si>
  <si>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</si>
  <si>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</si>
  <si>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</si>
  <si>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</si>
  <si>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</si>
  <si>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</si>
  <si>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</si>
  <si>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</si>
  <si>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</si>
  <si>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</si>
  <si>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</si>
  <si>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</si>
  <si>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</si>
  <si>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</si>
  <si>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</si>
  <si>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</si>
  <si>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</si>
  <si>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</si>
  <si>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</si>
  <si>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</si>
  <si>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</si>
  <si>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</si>
  <si>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</si>
  <si>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</si>
  <si>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</si>
  <si>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</si>
  <si>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</si>
  <si>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</si>
  <si>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</si>
  <si>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</si>
  <si>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</si>
  <si>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</si>
  <si>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</si>
  <si>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</si>
  <si>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</si>
  <si>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</si>
  <si>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</si>
  <si>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</si>
  <si>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</si>
  <si>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</si>
  <si>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</si>
  <si>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</si>
  <si>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</si>
  <si>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</si>
  <si>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</si>
  <si>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</si>
  <si>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</si>
  <si>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</si>
  <si>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</si>
  <si>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</si>
  <si>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</si>
  <si>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</si>
  <si>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</si>
  <si>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</si>
  <si>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</si>
  <si>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</si>
  <si>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</si>
  <si>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</si>
  <si>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</si>
  <si>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</si>
  <si>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</si>
  <si>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</si>
  <si>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</si>
  <si>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</si>
  <si>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</si>
  <si>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</si>
  <si>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</si>
  <si>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</si>
  <si>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</si>
  <si>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</si>
  <si>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</si>
  <si>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</si>
  <si>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</si>
  <si>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</si>
  <si>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</si>
  <si>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</si>
  <si>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</si>
  <si>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</si>
  <si>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</si>
  <si>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</si>
  <si>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</si>
  <si>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</si>
  <si>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</si>
  <si>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</si>
  <si>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</si>
  <si>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</si>
  <si>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</si>
  <si>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</si>
  <si>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</si>
  <si>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</si>
  <si>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</si>
  <si>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</si>
  <si>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</si>
  <si>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</si>
  <si>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</si>
  <si>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</si>
  <si>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</si>
  <si>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</si>
  <si>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</si>
  <si>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</si>
  <si>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</si>
  <si>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</si>
  <si>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</si>
  <si>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</si>
  <si>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</si>
  <si>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</si>
  <si>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</si>
  <si>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</si>
  <si>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</si>
  <si>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</si>
  <si>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</si>
  <si>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</si>
  <si>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</si>
  <si>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</si>
  <si>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</si>
  <si>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</si>
  <si>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</si>
  <si>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</si>
  <si>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</si>
  <si>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</si>
  <si>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</si>
  <si>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</si>
  <si>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</si>
  <si>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</si>
  <si>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</si>
  <si>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</si>
  <si>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</si>
  <si>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</si>
  <si>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</si>
  <si>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</si>
  <si>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</si>
  <si>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</si>
  <si>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</si>
  <si>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</si>
  <si>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</si>
  <si>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</si>
  <si>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</si>
  <si>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</si>
  <si>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</si>
  <si>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</si>
  <si>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</si>
  <si>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</si>
  <si>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</si>
  <si>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</si>
  <si>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</si>
  <si>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</si>
  <si>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</si>
  <si>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</si>
  <si>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</si>
  <si>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</si>
  <si>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</si>
  <si>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</si>
  <si>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</si>
  <si>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</si>
  <si>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</si>
  <si>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</si>
  <si>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</si>
  <si>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</si>
  <si>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</si>
  <si>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</si>
  <si>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</si>
  <si>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</si>
  <si>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</si>
  <si>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</si>
  <si>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</si>
  <si>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</si>
  <si>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</si>
  <si>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</si>
  <si>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</si>
  <si>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</si>
  <si>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</si>
  <si>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</si>
  <si>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</si>
  <si>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</si>
  <si>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</si>
  <si>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</si>
  <si>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</si>
  <si>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</si>
  <si>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</si>
  <si>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</si>
  <si>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</si>
  <si>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</si>
  <si>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</si>
  <si>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</si>
  <si>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</si>
  <si>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</si>
  <si>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</si>
  <si>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</si>
  <si>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</si>
  <si>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</si>
  <si>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</si>
  <si>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</si>
  <si>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</si>
  <si>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</si>
  <si>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</si>
  <si>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</si>
  <si>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</si>
  <si>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</si>
  <si>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</si>
  <si>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</si>
  <si>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</si>
  <si>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</si>
  <si>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</si>
  <si>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</si>
  <si>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</si>
  <si>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</si>
  <si>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</si>
  <si>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</si>
  <si>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</si>
  <si>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</si>
  <si>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</si>
  <si>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</si>
  <si>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</si>
  <si>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</si>
  <si>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</si>
  <si>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</si>
  <si>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</si>
  <si>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</si>
  <si>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</si>
  <si>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</si>
  <si>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</si>
  <si>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</si>
  <si>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</si>
  <si>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</si>
  <si>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</si>
  <si>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</si>
  <si>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</si>
  <si>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</si>
  <si>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</si>
  <si>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</si>
  <si>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</si>
  <si>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</si>
  <si>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</si>
  <si>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</si>
  <si>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</si>
  <si>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</si>
  <si>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</si>
  <si>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</si>
  <si>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</si>
  <si>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</si>
  <si>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</si>
  <si>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</si>
  <si>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</si>
  <si>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</si>
  <si>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</si>
  <si>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</si>
  <si>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</si>
  <si>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</si>
  <si>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</si>
  <si>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</si>
  <si>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</si>
  <si>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</si>
  <si>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</si>
  <si>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</si>
  <si>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</si>
  <si>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</si>
  <si>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</si>
  <si>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</si>
  <si>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</si>
  <si>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</si>
  <si>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</si>
  <si>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</si>
  <si>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</si>
  <si>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</si>
  <si>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</si>
  <si>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</si>
  <si>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</si>
  <si>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</si>
  <si>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</si>
  <si>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</si>
  <si>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</si>
  <si>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</si>
  <si>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</si>
  <si>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</si>
  <si>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</si>
  <si>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</si>
  <si>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</si>
  <si>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</si>
  <si>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</si>
  <si>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</si>
  <si>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</si>
  <si>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</si>
  <si>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</si>
  <si>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</si>
  <si>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</si>
  <si>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</si>
  <si>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</si>
  <si>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</si>
  <si>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</si>
  <si>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</si>
  <si>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</si>
  <si>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</si>
  <si>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</si>
  <si>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</si>
  <si>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</si>
  <si>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</si>
  <si>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</si>
  <si>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</si>
  <si>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</si>
  <si>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</si>
  <si>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</si>
  <si>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</si>
  <si>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</si>
  <si>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</si>
  <si>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</si>
  <si>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</si>
  <si>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</si>
  <si>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</si>
  <si>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</si>
  <si>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</si>
  <si>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</si>
  <si>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</si>
  <si>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</si>
  <si>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</si>
  <si>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</si>
  <si>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</si>
  <si>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</si>
  <si>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</si>
  <si>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</si>
  <si>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</si>
  <si>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</si>
  <si>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</si>
  <si>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</si>
  <si>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</si>
  <si>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</si>
  <si>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</si>
  <si>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</si>
  <si>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</si>
  <si>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</si>
  <si>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</si>
  <si>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</si>
  <si>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</si>
  <si>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</si>
  <si>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</si>
  <si>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</si>
  <si>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</si>
  <si>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</si>
  <si>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</si>
  <si>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</si>
  <si>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</si>
  <si>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</si>
  <si>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</si>
  <si>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</si>
  <si>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</si>
  <si>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</si>
  <si>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</si>
  <si>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</si>
  <si>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</si>
  <si>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</si>
  <si>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</si>
  <si>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</si>
  <si>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</si>
  <si>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</si>
  <si>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</si>
  <si>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</si>
  <si>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</si>
  <si>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</si>
  <si>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</si>
  <si>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</si>
  <si>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</si>
  <si>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</si>
  <si>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</si>
  <si>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</si>
  <si>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</si>
  <si>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</si>
  <si>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</si>
  <si>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</si>
  <si>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</si>
  <si>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</si>
  <si>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</si>
  <si>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</si>
  <si>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</si>
  <si>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</si>
  <si>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</si>
  <si>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</si>
  <si>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</si>
  <si>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</si>
  <si>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</si>
  <si>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</si>
  <si>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</si>
  <si>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</si>
  <si>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</si>
  <si>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</si>
  <si>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</si>
  <si>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</si>
  <si>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</si>
  <si>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</si>
  <si>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</si>
  <si>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</si>
  <si>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</si>
  <si>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</si>
  <si>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</si>
  <si>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</si>
  <si>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</si>
  <si>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</si>
  <si>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</si>
  <si>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</si>
  <si>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</si>
  <si>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</si>
  <si>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</si>
  <si>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</si>
  <si>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</si>
  <si>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</si>
  <si>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</si>
  <si>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</si>
  <si>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</si>
  <si>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</si>
  <si>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</si>
  <si>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</si>
  <si>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</si>
  <si>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</si>
  <si>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</si>
  <si>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</si>
  <si>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</si>
  <si>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</si>
  <si>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</si>
  <si>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</si>
  <si>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</si>
  <si>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</si>
  <si>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</si>
  <si>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</si>
  <si>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</si>
  <si>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</si>
  <si>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</si>
  <si>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</si>
  <si>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</si>
  <si>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</si>
  <si>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</si>
  <si>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</si>
  <si>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</si>
  <si>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</si>
  <si>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</si>
  <si>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</si>
  <si>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</si>
  <si>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</si>
  <si>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</si>
  <si>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</si>
  <si>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</si>
  <si>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</si>
  <si>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</si>
  <si>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</si>
  <si>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</si>
  <si>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</si>
  <si>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</si>
  <si>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</si>
  <si>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</si>
  <si>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</si>
  <si>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</si>
  <si>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</si>
  <si>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</si>
  <si>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</si>
  <si>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</si>
  <si>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</si>
  <si>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</si>
  <si>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</si>
  <si>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</si>
  <si>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</si>
  <si>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</si>
  <si>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</si>
  <si>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</si>
  <si>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</si>
  <si>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</si>
  <si>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</si>
  <si>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</si>
  <si>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</si>
  <si>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</si>
  <si>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</si>
  <si>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</si>
  <si>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</si>
  <si>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</si>
  <si>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</si>
  <si>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</si>
  <si>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</si>
  <si>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</si>
  <si>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</si>
  <si>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</si>
  <si>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</si>
  <si>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</si>
  <si>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</si>
  <si>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</si>
  <si>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</si>
  <si>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</si>
  <si>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</si>
  <si>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</si>
  <si>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</si>
  <si>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</si>
  <si>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</si>
  <si>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</si>
  <si>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</si>
  <si>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</si>
  <si>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</si>
  <si>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</si>
  <si>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</si>
  <si>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</si>
  <si>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</si>
  <si>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</si>
  <si>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</si>
  <si>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</si>
  <si>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</si>
  <si>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</si>
  <si>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</si>
  <si>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</si>
  <si>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</si>
  <si>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</si>
  <si>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</si>
  <si>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</si>
  <si>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</si>
  <si>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</si>
  <si>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</si>
  <si>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</si>
  <si>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</si>
  <si>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</si>
  <si>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</si>
  <si>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</si>
  <si>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</si>
  <si>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</si>
  <si>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</si>
  <si>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</si>
  <si>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</si>
  <si>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</si>
  <si>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</si>
  <si>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</si>
  <si>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</si>
  <si>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</si>
  <si>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</si>
  <si>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</si>
  <si>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</si>
  <si>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</si>
  <si>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</si>
  <si>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</si>
  <si>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</si>
  <si>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</si>
  <si>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</si>
  <si>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</si>
  <si>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</si>
  <si>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</si>
  <si>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</si>
  <si>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</si>
  <si>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</si>
  <si>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</si>
  <si>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</si>
  <si>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</si>
  <si>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</si>
  <si>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</si>
  <si>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</si>
  <si>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</si>
  <si>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</si>
  <si>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</si>
  <si>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</si>
  <si>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</si>
  <si>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</si>
  <si>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</si>
  <si>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</si>
  <si>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</si>
  <si>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</si>
  <si>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</si>
  <si>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</si>
  <si>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</si>
  <si>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</si>
  <si>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</si>
  <si>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</si>
  <si>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</si>
  <si>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</si>
  <si>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</si>
  <si>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</si>
  <si>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</si>
  <si>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</si>
  <si>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</si>
  <si>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</si>
  <si>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</si>
  <si>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</si>
  <si>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</si>
  <si>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</si>
  <si>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</si>
  <si>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</si>
  <si>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</si>
  <si>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</si>
  <si>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</si>
  <si>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</si>
  <si>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</si>
  <si>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</si>
  <si>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</si>
  <si>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</si>
  <si>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</si>
  <si>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</si>
  <si>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</si>
  <si>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</si>
  <si>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</si>
  <si>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</si>
  <si>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</si>
  <si>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</si>
  <si>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</si>
  <si>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</si>
  <si>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</si>
  <si>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</si>
  <si>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</si>
  <si>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</si>
  <si>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</si>
  <si>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</si>
  <si>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</si>
  <si>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</si>
  <si>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</si>
  <si>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</si>
  <si>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</si>
  <si>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</si>
  <si>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</si>
  <si>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</si>
  <si>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</si>
  <si>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</si>
  <si>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</si>
  <si>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</si>
  <si>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</si>
  <si>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</si>
  <si>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</si>
  <si>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</si>
  <si>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</si>
  <si>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</si>
  <si>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</si>
  <si>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</si>
  <si>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</si>
  <si>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</si>
  <si>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</si>
  <si>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</si>
  <si>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</si>
  <si>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</si>
  <si>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</si>
  <si>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</si>
  <si>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</si>
  <si>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</si>
  <si>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</si>
  <si>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</si>
  <si>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</si>
  <si>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</si>
  <si>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</si>
  <si>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</si>
  <si>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</si>
  <si>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</si>
  <si>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</si>
  <si>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</si>
  <si>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</si>
  <si>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</si>
  <si>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</si>
  <si>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</si>
  <si>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</si>
  <si>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</si>
  <si>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</si>
  <si>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</si>
  <si>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</si>
  <si>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</si>
  <si>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</si>
  <si>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</si>
  <si>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</si>
  <si>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</si>
  <si>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</si>
  <si>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</si>
  <si>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</si>
  <si>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</si>
  <si>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</si>
  <si>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</si>
  <si>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</si>
  <si>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</si>
  <si>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</si>
  <si>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</si>
  <si>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</si>
  <si>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</si>
  <si>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</si>
  <si>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</si>
  <si>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</si>
  <si>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</si>
  <si>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</si>
  <si>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</si>
  <si>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</si>
  <si>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</si>
  <si>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</si>
  <si>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</si>
  <si>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</si>
  <si>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</si>
  <si>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</si>
  <si>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</si>
  <si>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</si>
  <si>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</si>
  <si>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</si>
  <si>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</si>
  <si>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</si>
  <si>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</si>
  <si>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</si>
  <si>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</si>
  <si>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</si>
  <si>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</si>
  <si>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</si>
  <si>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</si>
  <si>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</si>
  <si>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</si>
  <si>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</si>
  <si>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</si>
  <si>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</si>
  <si>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</si>
  <si>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</si>
  <si>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</si>
  <si>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</si>
  <si>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</si>
  <si>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</si>
  <si>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</si>
  <si>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</si>
  <si>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</si>
  <si>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</si>
  <si>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</si>
  <si>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</si>
  <si>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</si>
  <si>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</si>
  <si>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</si>
  <si>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</si>
  <si>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</si>
  <si>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</si>
  <si>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</si>
  <si>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</si>
  <si>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</si>
  <si>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</si>
  <si>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</si>
  <si>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</si>
  <si>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</si>
  <si>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</si>
  <si>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</si>
  <si>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</si>
  <si>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</si>
  <si>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</si>
  <si>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</si>
  <si>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</si>
  <si>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</si>
  <si>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</si>
  <si>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</si>
  <si>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</si>
  <si>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</si>
  <si>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</si>
  <si>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</si>
  <si>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</si>
  <si>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</si>
  <si>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</si>
  <si>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</si>
  <si>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</si>
  <si>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</si>
  <si>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</si>
  <si>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</si>
  <si>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</si>
  <si>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</si>
  <si>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</si>
  <si>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</si>
  <si>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</si>
  <si>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</si>
  <si>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</si>
  <si>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</si>
  <si>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</si>
  <si>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</si>
  <si>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</si>
  <si>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</si>
  <si>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</si>
  <si>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</si>
  <si>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</si>
  <si>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</si>
  <si>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</si>
  <si>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</si>
  <si>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</si>
  <si>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</si>
  <si>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</si>
  <si>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</si>
  <si>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</si>
  <si>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</si>
  <si>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</si>
  <si>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</si>
  <si>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</si>
  <si>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</si>
  <si>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</si>
  <si>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</si>
  <si>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</si>
  <si>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</si>
  <si>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</si>
  <si>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</si>
  <si>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</si>
  <si>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</si>
  <si>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</si>
  <si>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</si>
  <si>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</si>
  <si>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</si>
  <si>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</si>
  <si>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</si>
  <si>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</si>
  <si>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</si>
  <si>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</si>
  <si>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</si>
  <si>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</si>
  <si>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</si>
  <si>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</si>
  <si>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</si>
  <si>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</si>
  <si>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</si>
  <si>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</si>
  <si>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</si>
  <si>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</si>
  <si>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</si>
  <si>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</si>
  <si>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</si>
  <si>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</si>
  <si>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</si>
  <si>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</si>
  <si>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</si>
  <si>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</si>
  <si>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</si>
  <si>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</si>
  <si>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</si>
  <si>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</si>
  <si>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</si>
  <si>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</si>
  <si>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</si>
  <si>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</si>
  <si>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</si>
  <si>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</si>
  <si>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</si>
  <si>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</si>
  <si>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</si>
  <si>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</si>
  <si>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</si>
  <si>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</si>
  <si>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</si>
  <si>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</si>
  <si>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</si>
  <si>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</si>
  <si>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</si>
  <si>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</si>
  <si>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</si>
  <si>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</si>
  <si>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</si>
  <si>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</si>
  <si>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</si>
  <si>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</si>
  <si>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</si>
  <si>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</si>
  <si>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</si>
  <si>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</si>
  <si>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</si>
  <si>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</si>
  <si>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</si>
  <si>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</si>
  <si>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</si>
  <si>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</si>
  <si>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</si>
  <si>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</si>
  <si>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</si>
  <si>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</si>
  <si>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</si>
  <si>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</si>
  <si>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</si>
  <si>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</si>
  <si>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</si>
  <si>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</si>
  <si>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</si>
  <si>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</si>
  <si>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</si>
  <si>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</si>
  <si>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</si>
  <si>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</si>
  <si>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</si>
  <si>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</si>
  <si>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</si>
  <si>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</si>
  <si>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</si>
  <si>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</si>
  <si>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</si>
  <si>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</si>
  <si>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</si>
  <si>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</si>
  <si>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</si>
  <si>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</si>
  <si>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</si>
  <si>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</si>
  <si>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</si>
  <si>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</si>
  <si>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</si>
  <si>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</si>
  <si>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</si>
  <si>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</si>
  <si>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</si>
  <si>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</si>
  <si>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</si>
  <si>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</si>
  <si>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</si>
  <si>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</si>
  <si>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</si>
  <si>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</si>
  <si>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</si>
  <si>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</si>
  <si>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</si>
  <si>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</si>
  <si>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</si>
  <si>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</si>
  <si>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</si>
  <si>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</si>
  <si>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</si>
  <si>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</si>
  <si>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</si>
  <si>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</si>
  <si>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</si>
  <si>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</si>
  <si>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</si>
  <si>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</si>
  <si>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</si>
  <si>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</si>
  <si>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</si>
  <si>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</si>
  <si>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</si>
  <si>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</si>
  <si>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</si>
  <si>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</si>
  <si>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</si>
  <si>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</si>
  <si>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</si>
  <si>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</si>
  <si>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</si>
  <si>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</si>
  <si>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</si>
  <si>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</si>
  <si>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</si>
  <si>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</si>
  <si>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</si>
  <si>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</si>
  <si>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</si>
  <si>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</si>
  <si>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</si>
  <si>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</si>
  <si>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</si>
  <si>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</si>
  <si>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</si>
  <si>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</si>
  <si>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</si>
  <si>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</si>
  <si>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</si>
  <si>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</si>
  <si>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</si>
  <si>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</si>
  <si>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</si>
  <si>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</si>
  <si>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</si>
  <si>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</si>
  <si>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</si>
  <si>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</si>
  <si>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</si>
  <si>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</si>
  <si>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</si>
  <si>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</si>
  <si>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</si>
  <si>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</si>
  <si>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</si>
  <si>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</si>
  <si>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</si>
  <si>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</si>
  <si>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</si>
  <si>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</si>
  <si>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</si>
  <si>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</si>
  <si>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</si>
  <si>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</si>
  <si>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</si>
  <si>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</si>
  <si>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</si>
  <si>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</si>
  <si>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</si>
  <si>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</si>
  <si>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</si>
  <si>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</si>
  <si>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</si>
  <si>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</si>
  <si>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</si>
  <si>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</si>
  <si>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</si>
  <si>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</si>
  <si>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</si>
  <si>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</si>
  <si>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</si>
  <si>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</si>
  <si>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</si>
  <si>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</si>
  <si>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</si>
  <si>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</si>
  <si>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</si>
  <si>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</si>
  <si>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</si>
  <si>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</si>
  <si>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</si>
  <si>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</si>
  <si>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</si>
  <si>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</si>
  <si>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</si>
  <si>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</si>
  <si>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</si>
  <si>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</si>
  <si>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</si>
  <si>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</si>
  <si>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</si>
  <si>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</si>
  <si>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</si>
  <si>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</si>
  <si>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</si>
  <si>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</si>
  <si>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</si>
  <si>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</si>
  <si>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</si>
  <si>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</si>
  <si>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</si>
  <si>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</si>
  <si>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</si>
  <si>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</si>
  <si>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</si>
  <si>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</si>
  <si>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</si>
  <si>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</si>
  <si>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</si>
  <si>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</si>
  <si>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</si>
  <si>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</si>
  <si>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</si>
  <si>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</si>
  <si>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</si>
  <si>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</si>
  <si>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</si>
  <si>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</si>
  <si>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</si>
  <si>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</si>
  <si>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</si>
  <si>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</si>
  <si>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</si>
  <si>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</si>
  <si>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</si>
  <si>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</si>
  <si>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</si>
  <si>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</si>
  <si>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</si>
  <si>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</si>
  <si>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</si>
  <si>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</si>
  <si>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</si>
  <si>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</si>
  <si>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</si>
  <si>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</si>
  <si>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</si>
  <si>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</si>
  <si>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</si>
  <si>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</si>
  <si>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</si>
  <si>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</si>
  <si>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</si>
  <si>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</si>
  <si>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</si>
  <si>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</si>
  <si>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</si>
  <si>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</si>
  <si>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</si>
  <si>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</si>
  <si>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</si>
  <si>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</si>
  <si>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</si>
  <si>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</si>
  <si>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</si>
  <si>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</si>
  <si>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</si>
  <si>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</si>
  <si>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</si>
  <si>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</si>
  <si>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</si>
  <si>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</si>
  <si>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</si>
  <si>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</si>
  <si>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</si>
  <si>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</si>
  <si>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</si>
  <si>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</si>
  <si>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</si>
  <si>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</si>
  <si>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</si>
  <si>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</si>
  <si>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</si>
  <si>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</si>
  <si>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</si>
  <si>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</si>
  <si>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</si>
  <si>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</si>
  <si>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</si>
  <si>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</si>
  <si>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</si>
  <si>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</si>
  <si>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</si>
  <si>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</si>
  <si>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</si>
  <si>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</si>
  <si>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</si>
  <si>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</si>
  <si>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</si>
  <si>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</si>
  <si>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</si>
  <si>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</si>
  <si>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</si>
  <si>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</si>
  <si>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</si>
  <si>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</si>
  <si>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</si>
  <si>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</si>
  <si>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</si>
  <si>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</si>
  <si>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</si>
  <si>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</si>
  <si>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</si>
  <si>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</si>
  <si>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</si>
  <si>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</si>
  <si>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</si>
  <si>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</si>
  <si>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</si>
  <si>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</si>
  <si>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</si>
  <si>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</si>
  <si>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</si>
  <si>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</si>
  <si>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</si>
  <si>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</si>
  <si>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</si>
  <si>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</si>
  <si>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</si>
  <si>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</si>
  <si>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</si>
  <si>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</si>
  <si>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</si>
  <si>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</si>
  <si>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</si>
  <si>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</si>
  <si>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</si>
  <si>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</si>
  <si>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</si>
  <si>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</si>
  <si>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</si>
  <si>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</si>
  <si>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</si>
  <si>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</si>
  <si>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</si>
  <si>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</si>
  <si>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</si>
  <si>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</si>
  <si>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</si>
  <si>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</si>
  <si>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</si>
  <si>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</si>
  <si>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</si>
  <si>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</si>
  <si>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</si>
  <si>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</si>
  <si>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</si>
  <si>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</si>
  <si>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</si>
  <si>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</si>
  <si>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</si>
  <si>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</si>
  <si>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</si>
  <si>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</si>
  <si>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</si>
  <si>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</si>
  <si>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</si>
  <si>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</si>
  <si>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</si>
  <si>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</si>
  <si>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</si>
  <si>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</si>
  <si>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</si>
  <si>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</si>
  <si>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</si>
  <si>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</si>
  <si>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</si>
  <si>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</si>
  <si>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</si>
  <si>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</si>
  <si>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</si>
  <si>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</si>
  <si>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</si>
  <si>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</si>
  <si>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</si>
  <si>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</si>
  <si>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</si>
  <si>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</si>
  <si>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</si>
  <si>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</si>
  <si>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</si>
  <si>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</si>
  <si>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</si>
  <si>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</si>
  <si>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</si>
  <si>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</si>
  <si>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</si>
  <si>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</si>
  <si>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</si>
  <si>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</si>
  <si>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</si>
  <si>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</si>
  <si>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</si>
  <si>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</si>
  <si>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</si>
  <si>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</si>
  <si>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</si>
  <si>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</si>
  <si>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</si>
  <si>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</si>
  <si>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</si>
  <si>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</si>
  <si>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</si>
  <si>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</si>
  <si>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</si>
  <si>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</si>
  <si>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</si>
  <si>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</si>
  <si>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</si>
  <si>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</si>
  <si>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</si>
  <si>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</si>
  <si>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</si>
  <si>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</si>
  <si>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</si>
  <si>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</si>
  <si>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</si>
  <si>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</si>
  <si>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</si>
  <si>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</si>
  <si>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</si>
  <si>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</si>
  <si>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</si>
  <si>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</si>
  <si>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</si>
  <si>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</si>
  <si>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</si>
  <si>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</si>
  <si>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</si>
  <si>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</si>
  <si>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</si>
  <si>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</si>
  <si>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</si>
  <si>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</si>
  <si>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</si>
  <si>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</si>
  <si>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</si>
  <si>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</si>
  <si>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</si>
  <si>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</si>
  <si>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</si>
  <si>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</si>
  <si>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</si>
  <si>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</si>
  <si>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</si>
  <si>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</si>
  <si>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</si>
  <si>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</si>
  <si>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</si>
  <si>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</si>
  <si>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</si>
  <si>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</si>
  <si>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</si>
  <si>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</si>
  <si>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</si>
  <si>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</si>
  <si>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</si>
  <si>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</si>
  <si>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</si>
  <si>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</si>
  <si>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</si>
  <si>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</si>
  <si>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</si>
  <si>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</si>
  <si>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</si>
  <si>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</si>
  <si>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</si>
  <si>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</si>
  <si>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</si>
  <si>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</si>
  <si>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</si>
  <si>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</si>
  <si>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</si>
  <si>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</si>
  <si>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</si>
  <si>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</si>
  <si>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</si>
  <si>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</si>
  <si>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</si>
  <si>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</si>
  <si>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</si>
  <si>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</si>
  <si>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</si>
  <si>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</si>
  <si>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</si>
  <si>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</si>
  <si>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</si>
  <si>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</si>
  <si>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</si>
  <si>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</si>
  <si>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</si>
  <si>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</si>
  <si>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</si>
  <si>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</si>
  <si>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</si>
  <si>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</si>
  <si>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</si>
  <si>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</si>
  <si>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</si>
  <si>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</si>
  <si>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</si>
  <si>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</si>
  <si>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</si>
  <si>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</si>
  <si>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</si>
  <si>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</si>
  <si>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</si>
  <si>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</si>
  <si>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</si>
  <si>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</si>
  <si>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</si>
  <si>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</si>
  <si>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</si>
  <si>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</si>
  <si>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</si>
  <si>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</si>
  <si>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</si>
  <si>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</si>
  <si>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</si>
  <si>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</si>
  <si>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</si>
  <si>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</si>
  <si>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</si>
  <si>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</si>
  <si>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</si>
  <si>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</si>
  <si>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</si>
  <si>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</si>
  <si>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</si>
  <si>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</si>
  <si>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</si>
  <si>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</si>
  <si>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</si>
  <si>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</si>
  <si>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</si>
  <si>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</si>
  <si>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</si>
  <si>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</si>
  <si>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</si>
  <si>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</si>
  <si>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</si>
  <si>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</si>
  <si>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</si>
  <si>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</si>
  <si>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</si>
  <si>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</si>
  <si>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</si>
  <si>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</si>
  <si>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</si>
  <si>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</si>
  <si>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</si>
  <si>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</si>
  <si>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</si>
  <si>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</si>
  <si>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</si>
  <si>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</si>
  <si>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</si>
  <si>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</si>
  <si>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</si>
  <si>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</si>
  <si>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</si>
  <si>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</si>
  <si>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</si>
  <si>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</si>
  <si>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</si>
  <si>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</si>
  <si>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</si>
  <si>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</si>
  <si>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</si>
  <si>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</si>
  <si>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</si>
  <si>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</si>
  <si>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</si>
  <si>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</si>
  <si>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</si>
  <si>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</si>
  <si>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</si>
  <si>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</si>
  <si>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</si>
  <si>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</si>
  <si>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</si>
  <si>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</si>
  <si>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</si>
  <si>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</si>
  <si>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</si>
  <si>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</si>
  <si>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</si>
  <si>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</si>
  <si>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</si>
  <si>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</si>
  <si>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</si>
  <si>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</si>
  <si>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</si>
  <si>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</si>
  <si>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</si>
  <si>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</si>
  <si>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</si>
  <si>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</si>
  <si>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</si>
  <si>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</si>
  <si>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</si>
  <si>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</si>
  <si>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</si>
  <si>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</si>
  <si>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</si>
  <si>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</si>
  <si>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</si>
  <si>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</si>
  <si>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</si>
  <si>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</si>
  <si>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</si>
  <si>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</si>
  <si>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</si>
  <si>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</si>
  <si>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</si>
  <si>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</si>
  <si>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</si>
  <si>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</si>
  <si>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</si>
  <si>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</si>
  <si>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</si>
  <si>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</si>
  <si>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</si>
  <si>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</si>
  <si>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</si>
  <si>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</si>
  <si>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</si>
  <si>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</si>
  <si>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</si>
  <si>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</si>
  <si>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</si>
  <si>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</si>
  <si>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</si>
  <si>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</si>
  <si>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</si>
  <si>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</si>
  <si>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</si>
  <si>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</si>
  <si>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</si>
  <si>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</si>
  <si>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</si>
  <si>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</si>
  <si>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</si>
  <si>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</si>
  <si>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</si>
  <si>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</si>
  <si>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</si>
  <si>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</si>
  <si>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</si>
  <si>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</si>
  <si>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</si>
  <si>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</si>
  <si>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</si>
  <si>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</si>
  <si>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</si>
  <si>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</si>
  <si>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</si>
  <si>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</si>
  <si>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</si>
  <si>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</si>
  <si>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</si>
  <si>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</si>
  <si>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</si>
  <si>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</si>
  <si>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</si>
  <si>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</si>
  <si>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</si>
  <si>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</si>
  <si>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</si>
  <si>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</si>
  <si>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</si>
  <si>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</si>
  <si>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</si>
  <si>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</si>
  <si>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</si>
  <si>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</si>
  <si>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</si>
  <si>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</si>
  <si>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</si>
  <si>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</si>
  <si>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</si>
  <si>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</si>
  <si>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</si>
  <si>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</si>
  <si>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</si>
  <si>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</si>
  <si>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</si>
  <si>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</si>
  <si>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</si>
  <si>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</si>
  <si>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</si>
  <si>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</si>
  <si>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</si>
  <si>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</si>
  <si>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</si>
  <si>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</si>
  <si>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</si>
  <si>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</si>
  <si>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</si>
  <si>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</si>
  <si>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</si>
  <si>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</si>
  <si>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</si>
  <si>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</si>
  <si>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</si>
  <si>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</si>
  <si>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</si>
  <si>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</si>
  <si>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</si>
  <si>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</si>
  <si>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</si>
  <si>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</si>
  <si>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</si>
  <si>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</si>
  <si>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</si>
  <si>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</si>
  <si>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</si>
  <si>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</si>
  <si>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</si>
  <si>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</si>
  <si>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</si>
  <si>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</si>
  <si>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</si>
  <si>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</si>
  <si>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</si>
  <si>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</si>
  <si>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</si>
  <si>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</si>
  <si>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</si>
  <si>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</si>
  <si>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</si>
  <si>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</si>
  <si>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</si>
  <si>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</si>
  <si>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</si>
  <si>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</si>
  <si>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</si>
  <si>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</si>
  <si>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</si>
  <si>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</si>
  <si>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</si>
  <si>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</si>
  <si>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</si>
  <si>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</si>
  <si>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</si>
  <si>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</si>
  <si>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</si>
  <si>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</si>
  <si>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</si>
  <si>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</si>
  <si>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</si>
  <si>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</si>
  <si>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</si>
  <si>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</si>
  <si>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</si>
  <si>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</si>
  <si>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</si>
  <si>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</si>
  <si>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</si>
  <si>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</si>
  <si>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</si>
  <si>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</si>
  <si>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</si>
  <si>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</si>
  <si>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</si>
  <si>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</si>
  <si>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</si>
  <si>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</si>
  <si>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</si>
  <si>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</si>
  <si>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</si>
  <si>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</si>
  <si>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</si>
  <si>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</si>
  <si>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</si>
  <si>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</si>
  <si>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</si>
  <si>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</si>
  <si>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</si>
  <si>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</si>
  <si>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</si>
  <si>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</si>
  <si>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</si>
  <si>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</si>
  <si>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</si>
  <si>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</si>
  <si>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</si>
  <si>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</si>
  <si>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</si>
  <si>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</si>
  <si>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</si>
  <si>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</si>
  <si>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</si>
  <si>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</si>
  <si>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</si>
  <si>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</si>
  <si>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</si>
  <si>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</si>
  <si>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</si>
  <si>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</si>
  <si>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</si>
  <si>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</si>
  <si>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</si>
  <si>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</si>
  <si>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</si>
  <si>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</si>
  <si>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</si>
  <si>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</si>
  <si>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</si>
  <si>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</si>
  <si>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</si>
  <si>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</si>
  <si>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</si>
  <si>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</si>
  <si>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</si>
  <si>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</si>
  <si>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</si>
  <si>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</si>
  <si>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</si>
  <si>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</si>
  <si>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</si>
  <si>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</si>
  <si>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</si>
  <si>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</si>
  <si>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</si>
  <si>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</si>
  <si>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</si>
  <si>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</si>
  <si>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</si>
  <si>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</si>
  <si>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</si>
  <si>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</si>
  <si>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</si>
  <si>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</si>
  <si>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</si>
  <si>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</si>
  <si>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</si>
  <si>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</si>
  <si>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</si>
  <si>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</si>
  <si>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</si>
  <si>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</si>
  <si>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</si>
  <si>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</si>
  <si>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</si>
  <si>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</si>
  <si>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</si>
  <si>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</si>
  <si>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</si>
  <si>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</si>
  <si>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</si>
  <si>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</si>
  <si>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</si>
  <si>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</si>
  <si>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</si>
  <si>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</si>
  <si>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</si>
  <si>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</si>
  <si>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</si>
  <si>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</si>
  <si>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</si>
  <si>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</si>
  <si>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</si>
  <si>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</si>
  <si>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</si>
  <si>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</si>
  <si>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</si>
  <si>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</si>
  <si>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</si>
  <si>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</si>
  <si>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</si>
  <si>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</si>
  <si>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</si>
  <si>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</si>
  <si>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</si>
  <si>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</si>
  <si>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</si>
  <si>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</si>
  <si>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</si>
  <si>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</si>
  <si>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</si>
  <si>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</si>
  <si>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</si>
  <si>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</si>
  <si>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</si>
  <si>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</si>
  <si>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</si>
  <si>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</si>
  <si>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</si>
  <si>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</si>
  <si>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</si>
  <si>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</si>
  <si>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</si>
  <si>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</si>
  <si>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</si>
  <si>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</si>
  <si>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</si>
  <si>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</si>
  <si>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</si>
  <si>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</si>
  <si>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</si>
  <si>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</si>
  <si>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</si>
  <si>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</si>
  <si>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</si>
  <si>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</si>
  <si>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</si>
  <si>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</si>
  <si>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</si>
  <si>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</si>
  <si>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</si>
  <si>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</si>
  <si>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</si>
  <si>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</si>
  <si>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</si>
  <si>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</si>
  <si>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</si>
  <si>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</si>
  <si>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</si>
  <si>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</si>
  <si>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</si>
  <si>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</si>
  <si>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</si>
  <si>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</si>
  <si>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</si>
  <si>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</si>
  <si>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</si>
  <si>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</si>
  <si>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</si>
  <si>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</si>
  <si>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</si>
  <si>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</si>
  <si>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</si>
  <si>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</si>
  <si>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</si>
  <si>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</si>
  <si>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</si>
  <si>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</si>
  <si>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</si>
  <si>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</si>
  <si>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</si>
  <si>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</si>
  <si>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</si>
  <si>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</si>
  <si>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</si>
  <si>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</si>
  <si>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</si>
  <si>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</si>
  <si>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</si>
  <si>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</si>
  <si>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</si>
  <si>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</si>
  <si>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</si>
  <si>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</si>
  <si>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</si>
  <si>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</si>
  <si>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</si>
  <si>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</si>
  <si>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</si>
  <si>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</si>
  <si>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</si>
  <si>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</si>
  <si>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</si>
  <si>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</si>
  <si>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</si>
  <si>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</si>
  <si>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</si>
  <si>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</si>
  <si>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</si>
  <si>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</si>
  <si>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</si>
  <si>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</si>
  <si>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</si>
  <si>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</si>
  <si>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</si>
  <si>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</si>
  <si>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</si>
  <si>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</si>
  <si>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</si>
  <si>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</si>
  <si>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</si>
  <si>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</si>
  <si>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</si>
  <si>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</si>
  <si>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</si>
  <si>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</si>
  <si>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</si>
  <si>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</si>
  <si>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</si>
  <si>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</si>
  <si>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</si>
  <si>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</si>
  <si>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</si>
  <si>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</si>
  <si>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</si>
  <si>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</si>
  <si>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</si>
  <si>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</si>
  <si>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</si>
  <si>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</si>
  <si>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</si>
  <si>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</si>
  <si>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</si>
  <si>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</si>
  <si>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</si>
  <si>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</si>
  <si>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</si>
  <si>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</si>
  <si>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</si>
  <si>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</si>
  <si>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</si>
  <si>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</si>
  <si>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</si>
  <si>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</si>
  <si>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</si>
  <si>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</si>
  <si>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</si>
  <si>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</si>
  <si>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</si>
  <si>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</si>
  <si>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</si>
  <si>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</si>
  <si>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</si>
  <si>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</si>
  <si>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</si>
  <si>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</si>
  <si>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</si>
  <si>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</si>
  <si>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</si>
  <si>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</si>
  <si>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</si>
  <si>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</si>
  <si>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</si>
  <si>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</si>
  <si>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</si>
  <si>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</si>
  <si>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</si>
  <si>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</si>
  <si>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</si>
  <si>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</si>
  <si>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</si>
  <si>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</si>
  <si>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</si>
  <si>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</si>
  <si>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</si>
  <si>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</si>
  <si>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</si>
  <si>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</si>
  <si>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</si>
  <si>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</si>
  <si>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</si>
  <si>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</si>
  <si>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</si>
  <si>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</si>
  <si>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</si>
  <si>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</si>
  <si>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</si>
  <si>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</si>
  <si>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</si>
  <si>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</si>
  <si>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</si>
  <si>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</si>
  <si>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</si>
  <si>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</si>
  <si>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</si>
  <si>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</si>
  <si>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</si>
  <si>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</si>
  <si>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</si>
  <si>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</si>
  <si>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</si>
  <si>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</si>
  <si>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</si>
  <si>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</si>
  <si>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</si>
  <si>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</si>
  <si>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</si>
  <si>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</si>
  <si>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</si>
  <si>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</si>
  <si>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</si>
  <si>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</si>
  <si>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</si>
  <si>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</si>
  <si>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</si>
  <si>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</si>
  <si>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</si>
  <si>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</si>
  <si>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</si>
  <si>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</si>
  <si>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</si>
  <si>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</si>
  <si>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</si>
  <si>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</si>
  <si>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</si>
  <si>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</si>
  <si>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</si>
  <si>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</si>
  <si>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</si>
  <si>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</si>
  <si>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</si>
  <si>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</si>
  <si>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</si>
  <si>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</si>
  <si>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</si>
  <si>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</si>
  <si>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</si>
  <si>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</si>
  <si>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</si>
  <si>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</si>
  <si>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</si>
  <si>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</si>
  <si>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</si>
  <si>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</si>
  <si>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</si>
  <si>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</si>
  <si>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</si>
  <si>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</si>
  <si>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</si>
  <si>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</si>
  <si>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</si>
  <si>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</si>
  <si>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</si>
  <si>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</si>
  <si>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</si>
  <si>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</si>
  <si>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</si>
  <si>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</si>
  <si>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</si>
  <si>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</si>
  <si>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</si>
  <si>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</si>
  <si>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</si>
  <si>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</si>
  <si>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</si>
  <si>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</si>
  <si>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</si>
  <si>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</si>
  <si>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</si>
  <si>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</si>
  <si>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</si>
  <si>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</si>
  <si>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</si>
  <si>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</si>
  <si>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</si>
  <si>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</si>
  <si>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</si>
  <si>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</si>
  <si>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</si>
  <si>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</si>
  <si>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</si>
  <si>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</si>
  <si>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</si>
  <si>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</si>
  <si>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</si>
  <si>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</si>
  <si>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</si>
  <si>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</si>
  <si>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</si>
  <si>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</si>
  <si>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</si>
  <si>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</si>
  <si>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</si>
  <si>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</si>
  <si>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</si>
  <si>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</si>
  <si>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</si>
  <si>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</si>
  <si>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</si>
  <si>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</si>
  <si>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</si>
  <si>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</si>
  <si>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</si>
  <si>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</si>
  <si>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</si>
  <si>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</si>
  <si>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</si>
  <si>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</si>
  <si>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</si>
  <si>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</si>
  <si>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</si>
  <si>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</si>
  <si>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</si>
  <si>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</si>
  <si>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</si>
  <si>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</si>
  <si>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</si>
  <si>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</si>
  <si>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</si>
  <si>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</si>
  <si>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</si>
  <si>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</si>
  <si>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</si>
  <si>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</si>
  <si>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</si>
  <si>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</si>
  <si>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</si>
  <si>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</si>
  <si>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</si>
  <si>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</si>
  <si>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</si>
  <si>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</si>
  <si>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</si>
  <si>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</si>
  <si>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</si>
  <si>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</si>
  <si>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</si>
  <si>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</si>
  <si>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</si>
  <si>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</si>
  <si>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</si>
  <si>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</si>
  <si>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</si>
  <si>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</si>
  <si>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</si>
  <si>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</si>
  <si>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</si>
  <si>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</si>
  <si>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</si>
  <si>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</si>
  <si>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</si>
  <si>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</si>
  <si>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</si>
  <si>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</si>
  <si>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</si>
  <si>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</si>
  <si>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</si>
  <si>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</si>
  <si>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</si>
  <si>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</si>
  <si>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</si>
  <si>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</si>
  <si>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</si>
  <si>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</si>
  <si>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</si>
  <si>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</si>
  <si>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</si>
  <si>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</si>
  <si>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</si>
  <si>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</si>
  <si>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</si>
  <si>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</si>
  <si>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</si>
  <si>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</si>
  <si>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</si>
  <si>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</si>
  <si>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</si>
  <si>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</si>
  <si>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</si>
  <si>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</si>
  <si>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</si>
  <si>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</si>
  <si>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</si>
  <si>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</si>
  <si>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</si>
  <si>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</si>
  <si>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</si>
  <si>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</si>
  <si>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</si>
  <si>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</si>
  <si>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</si>
  <si>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</si>
  <si>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</si>
  <si>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</si>
  <si>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</si>
  <si>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</si>
  <si>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</si>
  <si>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</si>
  <si>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</si>
  <si>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</si>
  <si>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</si>
  <si>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</si>
  <si>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</si>
  <si>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</si>
  <si>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</si>
  <si>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</si>
  <si>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</si>
  <si>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</si>
  <si>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</si>
  <si>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</si>
  <si>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</si>
  <si>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</si>
  <si>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</si>
  <si>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</si>
  <si>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</si>
  <si>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</si>
  <si>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</si>
  <si>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</si>
  <si>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</si>
  <si>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</si>
  <si>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</si>
  <si>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</si>
  <si>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</si>
  <si>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</si>
  <si>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</si>
  <si>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</si>
  <si>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</si>
  <si>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</si>
  <si>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</si>
  <si>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</si>
  <si>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</si>
  <si>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</si>
  <si>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</si>
  <si>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</si>
  <si>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</si>
  <si>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</si>
  <si>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</si>
  <si>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</si>
  <si>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</si>
  <si>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</si>
  <si>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</si>
  <si>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</si>
  <si>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</si>
  <si>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</si>
  <si>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</si>
  <si>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</si>
  <si>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</si>
  <si>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</si>
  <si>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</si>
  <si>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</si>
  <si>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</si>
  <si>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</si>
  <si>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</si>
  <si>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</si>
  <si>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</si>
  <si>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</si>
  <si>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</si>
  <si>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</si>
  <si>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</si>
  <si>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</si>
  <si>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</si>
  <si>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</si>
  <si>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</si>
  <si>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</si>
  <si>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</si>
  <si>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</si>
  <si>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</si>
  <si>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</si>
  <si>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</si>
  <si>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</si>
  <si>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</si>
  <si>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</si>
  <si>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</si>
  <si>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</si>
  <si>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</si>
  <si>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</si>
  <si>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</si>
  <si>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</si>
  <si>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</si>
  <si>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</si>
  <si>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</si>
  <si>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</si>
  <si>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</si>
  <si>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</si>
  <si>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</si>
  <si>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</si>
  <si>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</si>
  <si>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</si>
  <si>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</si>
  <si>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</si>
  <si>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</si>
  <si>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</si>
  <si>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</si>
  <si>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</si>
  <si>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</si>
  <si>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</si>
  <si>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</si>
  <si>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</si>
  <si>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</si>
  <si>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</si>
  <si>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</si>
  <si>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</si>
  <si>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</si>
  <si>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</si>
  <si>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</si>
  <si>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</si>
  <si>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</si>
  <si>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</si>
  <si>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</si>
  <si>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</si>
  <si>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</si>
  <si>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</si>
  <si>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</si>
  <si>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</si>
  <si>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</si>
  <si>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</si>
  <si>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</si>
  <si>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</si>
  <si>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</si>
  <si>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</si>
  <si>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</si>
  <si>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</si>
  <si>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</si>
  <si>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</si>
  <si>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</si>
  <si>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</si>
  <si>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</si>
  <si>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</si>
  <si>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</si>
  <si>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</si>
  <si>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</si>
  <si>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</si>
  <si>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</si>
  <si>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</si>
  <si>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</si>
  <si>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</si>
  <si>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</si>
  <si>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</si>
  <si>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</si>
  <si>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</si>
  <si>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</si>
  <si>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</si>
  <si>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</si>
  <si>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</si>
  <si>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</si>
  <si>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</si>
  <si>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</si>
  <si>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</si>
  <si>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</si>
  <si>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</si>
  <si>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</si>
  <si>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</si>
  <si>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</si>
  <si>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</si>
  <si>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</si>
  <si>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</si>
  <si>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</si>
  <si>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</si>
  <si>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</si>
  <si>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</si>
  <si>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</si>
  <si>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</si>
  <si>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</si>
  <si>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</si>
  <si>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</si>
  <si>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</si>
  <si>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</si>
  <si>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</si>
  <si>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</si>
  <si>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</si>
  <si>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</si>
  <si>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</si>
  <si>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</si>
  <si>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</si>
  <si>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</si>
  <si>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</si>
  <si>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</si>
  <si>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</si>
  <si>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</si>
  <si>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</si>
  <si>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</si>
  <si>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</si>
  <si>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</si>
  <si>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</si>
  <si>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</si>
  <si>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</si>
  <si>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</si>
  <si>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</si>
  <si>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</si>
  <si>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</si>
  <si>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</si>
  <si>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</si>
  <si>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</si>
  <si>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</si>
  <si>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</si>
  <si>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</si>
  <si>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</si>
  <si>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</si>
  <si>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</si>
  <si>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</si>
  <si>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</si>
  <si>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</si>
  <si>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</si>
  <si>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</si>
  <si>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</si>
  <si>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</si>
  <si>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</si>
  <si>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</si>
  <si>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</si>
  <si>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</si>
  <si>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</si>
  <si>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</si>
  <si>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</si>
  <si>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</si>
  <si>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</si>
  <si>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</si>
  <si>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</si>
  <si>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</si>
  <si>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</si>
  <si>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</si>
  <si>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</si>
  <si>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</si>
  <si>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</si>
  <si>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</si>
  <si>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</si>
  <si>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</si>
  <si>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</si>
  <si>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</si>
  <si>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</si>
  <si>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</si>
  <si>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</si>
  <si>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</si>
  <si>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</si>
  <si>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</si>
  <si>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</si>
  <si>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</si>
  <si>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</si>
  <si>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</si>
  <si>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</si>
  <si>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</si>
  <si>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</si>
  <si>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</si>
  <si>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</si>
  <si>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</si>
  <si>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</si>
  <si>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</si>
  <si>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</si>
  <si>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</si>
  <si>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</si>
  <si>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</si>
  <si>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</si>
  <si>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</si>
  <si>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</si>
  <si>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</si>
  <si>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</si>
  <si>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</si>
  <si>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</si>
  <si>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</si>
  <si>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</si>
  <si>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</si>
  <si>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</si>
  <si>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</si>
  <si>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</si>
  <si>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</si>
  <si>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</si>
  <si>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</si>
  <si>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</si>
  <si>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</si>
  <si>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</si>
  <si>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</si>
  <si>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</si>
  <si>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</si>
  <si>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</si>
  <si>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</si>
  <si>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</si>
  <si>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</si>
  <si>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</si>
  <si>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</si>
  <si>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</si>
  <si>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</si>
  <si>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</si>
  <si>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</si>
  <si>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</si>
  <si>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</si>
  <si>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</si>
  <si>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</si>
  <si>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</si>
  <si>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</si>
  <si>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</si>
  <si>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</si>
  <si>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</si>
  <si>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</si>
  <si>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</si>
  <si>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</si>
  <si>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</si>
  <si>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</si>
  <si>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</si>
  <si>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</si>
  <si>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</si>
  <si>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</si>
  <si>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</si>
  <si>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</si>
  <si>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</si>
  <si>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</si>
  <si>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</si>
  <si>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</si>
  <si>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</si>
  <si>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</si>
  <si>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</si>
  <si>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</si>
  <si>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</si>
  <si>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</si>
  <si>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</si>
  <si>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</si>
  <si>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</si>
  <si>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</si>
  <si>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</si>
  <si>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</si>
  <si>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</si>
  <si>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</si>
  <si>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</si>
  <si>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</si>
  <si>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</si>
  <si>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</si>
  <si>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</si>
  <si>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</si>
  <si>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</si>
  <si>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</si>
  <si>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</si>
  <si>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</si>
  <si>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</si>
  <si>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</si>
  <si>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</si>
  <si>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</si>
  <si>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</si>
  <si>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</si>
  <si>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</si>
  <si>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</si>
  <si>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</si>
  <si>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</si>
  <si>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</si>
  <si>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</si>
  <si>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</si>
  <si>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</si>
  <si>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</si>
  <si>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</si>
  <si>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</si>
  <si>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</si>
  <si>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</si>
  <si>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</si>
  <si>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</si>
  <si>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</si>
  <si>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</si>
  <si>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</si>
  <si>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</si>
  <si>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</si>
  <si>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</si>
  <si>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</si>
  <si>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</si>
  <si>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</si>
  <si>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</si>
  <si>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</si>
  <si>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</si>
  <si>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</si>
  <si>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</si>
  <si>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</si>
  <si>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</si>
  <si>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</si>
  <si>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</si>
  <si>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</si>
  <si>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</si>
  <si>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</si>
  <si>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</si>
  <si>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</si>
  <si>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</si>
  <si>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</si>
  <si>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</si>
  <si>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</si>
  <si>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</si>
  <si>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</si>
  <si>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</si>
  <si>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</si>
  <si>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</si>
  <si>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</si>
  <si>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</si>
  <si>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</si>
  <si>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</si>
  <si>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</si>
  <si>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</si>
  <si>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</si>
  <si>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</si>
  <si>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</si>
  <si>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</si>
  <si>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</si>
  <si>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</si>
  <si>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</si>
  <si>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</si>
  <si>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</si>
  <si>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</si>
  <si>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</si>
  <si>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</si>
  <si>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</si>
  <si>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</si>
  <si>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</si>
  <si>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</si>
  <si>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</si>
  <si>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</si>
  <si>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</si>
  <si>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</si>
  <si>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</si>
  <si>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</si>
  <si>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</si>
  <si>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</si>
  <si>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</si>
  <si>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</si>
  <si>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</si>
  <si>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</si>
  <si>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</si>
  <si>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</si>
  <si>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</si>
  <si>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</si>
  <si>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</si>
  <si>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</si>
  <si>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</si>
  <si>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</si>
  <si>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</si>
  <si>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</si>
  <si>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</si>
  <si>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</si>
  <si>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</si>
  <si>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</si>
  <si>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</si>
  <si>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</si>
  <si>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</si>
  <si>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</si>
  <si>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</si>
  <si>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</si>
  <si>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</si>
  <si>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</si>
  <si>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</si>
  <si>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</si>
  <si>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</si>
  <si>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</si>
  <si>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</si>
  <si>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</si>
  <si>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</si>
  <si>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</si>
  <si>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</si>
  <si>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</si>
  <si>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</si>
  <si>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</si>
  <si>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</si>
  <si>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</si>
  <si>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</si>
  <si>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</si>
  <si>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</si>
  <si>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</si>
  <si>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</si>
  <si>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</si>
  <si>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</si>
  <si>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</si>
  <si>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</si>
  <si>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</si>
  <si>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</si>
  <si>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</si>
  <si>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</si>
  <si>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</si>
  <si>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</si>
  <si>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</si>
  <si>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</si>
  <si>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</si>
  <si>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</si>
  <si>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</si>
  <si>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</si>
  <si>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</si>
  <si>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</si>
  <si>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</si>
  <si>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</si>
  <si>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</si>
  <si>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</si>
  <si>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</si>
  <si>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</si>
  <si>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</si>
  <si>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</si>
  <si>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</si>
  <si>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</si>
  <si>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</si>
  <si>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</si>
  <si>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</si>
  <si>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</si>
  <si>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</si>
  <si>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</si>
  <si>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</si>
  <si>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</si>
  <si>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</si>
  <si>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</si>
  <si>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</si>
  <si>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</si>
  <si>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</si>
  <si>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</si>
  <si>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</si>
  <si>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</si>
  <si>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</si>
  <si>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</si>
  <si>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</si>
  <si>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</si>
  <si>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</si>
  <si>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</si>
  <si>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</si>
  <si>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</si>
  <si>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</si>
  <si>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</si>
  <si>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</si>
  <si>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</si>
  <si>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</si>
  <si>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</si>
  <si>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</si>
  <si>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</si>
  <si>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</si>
  <si>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</si>
  <si>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</si>
  <si>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</si>
  <si>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</si>
  <si>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</si>
  <si>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</si>
  <si>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</si>
  <si>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</si>
  <si>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</si>
  <si>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</si>
  <si>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</si>
  <si>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</si>
  <si>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</si>
  <si>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</si>
  <si>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</si>
  <si>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</si>
  <si>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</si>
  <si>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</si>
  <si>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</si>
  <si>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</si>
  <si>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</si>
  <si>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</si>
  <si>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</si>
  <si>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</si>
  <si>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</si>
  <si>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</si>
  <si>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</si>
  <si>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</si>
  <si>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</si>
  <si>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</si>
  <si>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</si>
  <si>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</si>
  <si>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</si>
  <si>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</si>
  <si>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</si>
  <si>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</si>
  <si>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</si>
  <si>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</si>
  <si>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</si>
  <si>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</si>
  <si>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</si>
  <si>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</si>
  <si>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</si>
  <si>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</si>
  <si>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</si>
  <si>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</si>
  <si>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</si>
  <si>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</si>
  <si>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</si>
  <si>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</si>
  <si>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</si>
  <si>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</si>
  <si>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</si>
  <si>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</si>
  <si>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</si>
  <si>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</si>
  <si>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</si>
  <si>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</si>
  <si>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</si>
  <si>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</si>
  <si>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</si>
  <si>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</si>
  <si>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</si>
  <si>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</si>
  <si>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</si>
  <si>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</si>
  <si>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</si>
  <si>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</si>
  <si>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</si>
  <si>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</si>
  <si>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</si>
  <si>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</si>
  <si>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</si>
  <si>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</si>
  <si>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</si>
  <si>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</si>
  <si>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</si>
  <si>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</si>
  <si>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</si>
  <si>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</si>
  <si>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</si>
  <si>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</si>
  <si>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</si>
  <si>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</si>
  <si>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</si>
  <si>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</si>
  <si>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</si>
  <si>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</si>
  <si>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</si>
  <si>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</si>
  <si>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</si>
  <si>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</si>
  <si>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</si>
  <si>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</si>
  <si>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</si>
  <si>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</si>
  <si>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</si>
  <si>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</si>
  <si>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</si>
  <si>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</si>
  <si>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</si>
  <si>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</si>
  <si>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</si>
  <si>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</si>
  <si>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</si>
  <si>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</si>
  <si>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</si>
  <si>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</si>
  <si>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</si>
  <si>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</si>
  <si>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</si>
  <si>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</si>
  <si>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</si>
  <si>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</si>
  <si>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</si>
  <si>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</si>
  <si>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</si>
  <si>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</si>
  <si>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</si>
  <si>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</si>
  <si>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</si>
  <si>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</si>
  <si>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</si>
  <si>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</si>
  <si>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</si>
  <si>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</si>
  <si>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</si>
  <si>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</si>
  <si>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</si>
  <si>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</si>
  <si>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</si>
  <si>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</si>
  <si>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</si>
  <si>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</si>
  <si>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</si>
  <si>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</si>
  <si>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</si>
  <si>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</si>
  <si>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</si>
  <si>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</si>
  <si>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</si>
  <si>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</si>
  <si>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</si>
  <si>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</si>
  <si>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</si>
  <si>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</si>
  <si>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</si>
  <si>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</si>
  <si>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</si>
  <si>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</si>
  <si>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</si>
  <si>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</si>
  <si>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</si>
  <si>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</si>
  <si>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</si>
  <si>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</si>
  <si>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</si>
  <si>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</si>
  <si>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</si>
  <si>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</si>
  <si>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</si>
  <si>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</si>
  <si>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</si>
  <si>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</si>
  <si>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</si>
  <si>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</si>
  <si>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</si>
  <si>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</si>
  <si>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</si>
  <si>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</si>
  <si>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</si>
  <si>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</si>
  <si>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</si>
  <si>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</si>
  <si>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</si>
  <si>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</si>
  <si>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</si>
  <si>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</si>
  <si>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</si>
  <si>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</si>
  <si>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</si>
  <si>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</si>
  <si>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</si>
  <si>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</si>
  <si>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</si>
  <si>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</si>
  <si>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</si>
  <si>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</si>
  <si>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</si>
  <si>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</si>
  <si>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</si>
  <si>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</si>
  <si>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</si>
  <si>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</si>
  <si>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</si>
  <si>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</si>
  <si>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</si>
  <si>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</si>
  <si>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</si>
  <si>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</si>
  <si>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</si>
  <si>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</si>
  <si>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</si>
  <si>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</si>
  <si>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</si>
  <si>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</si>
  <si>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</si>
  <si>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</si>
  <si>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</si>
  <si>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</si>
  <si>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</si>
  <si>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</si>
  <si>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</si>
  <si>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</si>
  <si>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</si>
  <si>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</si>
  <si>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</si>
  <si>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</si>
  <si>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</si>
  <si>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</si>
  <si>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</si>
  <si>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</si>
  <si>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</si>
  <si>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</si>
  <si>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</si>
  <si>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</si>
  <si>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</si>
  <si>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</si>
  <si>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</si>
  <si>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</si>
  <si>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</si>
  <si>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</si>
  <si>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</si>
  <si>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</si>
  <si>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</si>
  <si>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</si>
  <si>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</si>
  <si>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</si>
  <si>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</si>
  <si>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</si>
  <si>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</si>
  <si>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</si>
  <si>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</si>
  <si>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</si>
  <si>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</si>
  <si>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</si>
  <si>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</si>
  <si>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</si>
  <si>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</si>
  <si>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</si>
  <si>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</si>
  <si>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</si>
  <si>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</si>
  <si>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</si>
  <si>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</si>
  <si>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</si>
  <si>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</si>
  <si>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</si>
  <si>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</si>
  <si>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</si>
  <si>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</si>
  <si>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</si>
  <si>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</si>
  <si>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</si>
  <si>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</si>
  <si>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</si>
  <si>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</si>
  <si>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</si>
  <si>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</si>
  <si>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</si>
  <si>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</si>
  <si>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</si>
  <si>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</si>
  <si>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</si>
  <si>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</si>
  <si>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</si>
  <si>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</si>
  <si>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</si>
  <si>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</si>
  <si>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</si>
  <si>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</si>
  <si>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</si>
  <si>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</si>
  <si>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</si>
  <si>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</si>
  <si>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</si>
  <si>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</si>
  <si>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</si>
  <si>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</si>
  <si>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</si>
  <si>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</si>
  <si>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</si>
  <si>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</si>
  <si>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</si>
  <si>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</si>
  <si>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</si>
  <si>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</si>
  <si>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</si>
  <si>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</si>
  <si>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</si>
  <si>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</si>
  <si>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</si>
  <si>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</si>
  <si>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</si>
  <si>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</si>
  <si>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</si>
  <si>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</si>
  <si>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</si>
  <si>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</si>
  <si>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</si>
  <si>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</si>
  <si>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</si>
  <si>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</si>
  <si>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</si>
  <si>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</si>
  <si>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</si>
  <si>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</si>
  <si>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</si>
  <si>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</si>
  <si>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</si>
  <si>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</si>
  <si>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</si>
  <si>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</si>
  <si>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</si>
  <si>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</si>
  <si>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</si>
  <si>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</si>
  <si>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</si>
  <si>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</si>
  <si>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</si>
  <si>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</si>
  <si>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</si>
  <si>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</si>
  <si>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</si>
  <si>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</si>
  <si>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</si>
  <si>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</si>
  <si>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</si>
  <si>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</si>
  <si>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</si>
  <si>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</si>
  <si>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</si>
  <si>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</si>
  <si>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</si>
  <si>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</si>
  <si>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</si>
  <si>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</si>
  <si>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</si>
  <si>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</si>
  <si>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</si>
  <si>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</si>
  <si>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</si>
  <si>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</si>
  <si>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</si>
  <si>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</si>
  <si>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</si>
  <si>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</si>
  <si>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</si>
  <si>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</si>
  <si>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</si>
  <si>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</si>
  <si>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</si>
  <si>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</si>
  <si>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</si>
  <si>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</si>
  <si>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</si>
  <si>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</si>
  <si>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</si>
  <si>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</si>
  <si>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</si>
  <si>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</si>
  <si>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</si>
  <si>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</si>
  <si>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</si>
  <si>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</si>
  <si>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</si>
  <si>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</si>
  <si>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</si>
  <si>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</si>
  <si>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</si>
  <si>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</si>
  <si>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</si>
  <si>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</si>
  <si>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</si>
  <si>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</si>
  <si>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</si>
  <si>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</si>
  <si>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</si>
  <si>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</si>
  <si>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</si>
  <si>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</si>
  <si>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</si>
  <si>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</si>
  <si>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</si>
  <si>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</si>
  <si>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</si>
  <si>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</si>
  <si>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</si>
  <si>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</si>
  <si>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</si>
  <si>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</si>
  <si>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</si>
  <si>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</si>
  <si>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</si>
  <si>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</si>
  <si>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</si>
  <si>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</si>
  <si>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</si>
  <si>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</si>
  <si>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</si>
  <si>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</si>
  <si>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</si>
  <si>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</si>
  <si>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</si>
  <si>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</si>
  <si>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</si>
  <si>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</si>
  <si>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</si>
  <si>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</si>
  <si>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</si>
  <si>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</si>
  <si>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</si>
  <si>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</si>
  <si>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</si>
  <si>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</si>
  <si>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</si>
  <si>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</si>
  <si>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</si>
  <si>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</si>
  <si>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</si>
  <si>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</si>
  <si>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</si>
  <si>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</si>
  <si>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</si>
  <si>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</si>
  <si>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</si>
  <si>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</si>
  <si>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</si>
  <si>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</si>
  <si>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</si>
  <si>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</si>
  <si>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</si>
  <si>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</si>
  <si>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</si>
  <si>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</si>
  <si>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</si>
  <si>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</si>
  <si>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</si>
  <si>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</si>
  <si>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</si>
  <si>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</si>
  <si>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</si>
  <si>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</si>
  <si>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</si>
  <si>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</si>
  <si>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</si>
  <si>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</si>
  <si>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</si>
  <si>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</si>
  <si>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</si>
  <si>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</si>
  <si>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</si>
  <si>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</si>
  <si>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</si>
  <si>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</si>
  <si>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</si>
  <si>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</si>
  <si>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</si>
  <si>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</si>
  <si>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</si>
  <si>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</si>
  <si>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</si>
  <si>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</si>
  <si>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</si>
  <si>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</si>
  <si>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</si>
  <si>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</si>
  <si>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</si>
  <si>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</si>
  <si>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</si>
  <si>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</si>
  <si>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</si>
  <si>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</si>
  <si>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</si>
  <si>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</si>
  <si>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</si>
  <si>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</si>
  <si>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</si>
  <si>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</si>
  <si>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</si>
  <si>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</si>
  <si>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</si>
  <si>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</si>
  <si>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</si>
  <si>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</si>
  <si>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</si>
  <si>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</si>
  <si>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</si>
  <si>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</si>
  <si>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</si>
  <si>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</si>
  <si>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</si>
  <si>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</si>
  <si>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</si>
  <si>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</si>
  <si>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</si>
  <si>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</si>
  <si>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</si>
  <si>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</si>
  <si>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</si>
  <si>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</si>
  <si>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</si>
  <si>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</si>
  <si>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</si>
  <si>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</si>
  <si>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</si>
  <si>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</si>
  <si>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</si>
  <si>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</si>
  <si>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</si>
  <si>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</si>
  <si>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</si>
  <si>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</si>
  <si>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</si>
  <si>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</si>
  <si>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</si>
  <si>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</si>
  <si>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</si>
  <si>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</si>
  <si>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</si>
  <si>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</si>
  <si>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</si>
  <si>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</si>
  <si>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</si>
  <si>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</si>
  <si>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</si>
  <si>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</si>
  <si>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</si>
  <si>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</si>
  <si>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</si>
  <si>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</si>
  <si>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</si>
  <si>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</si>
  <si>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</si>
  <si>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</si>
  <si>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</si>
  <si>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</si>
  <si>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</si>
  <si>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</si>
  <si>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</si>
  <si>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</si>
  <si>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</si>
  <si>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</si>
  <si>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</si>
  <si>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</si>
  <si>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</si>
  <si>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</si>
  <si>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</si>
  <si>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</si>
  <si>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</si>
  <si>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</si>
  <si>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</si>
  <si>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</si>
  <si>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</si>
  <si>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</si>
  <si>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</si>
  <si>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</si>
  <si>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</si>
  <si>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</si>
  <si>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</si>
  <si>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</si>
  <si>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</si>
  <si>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</si>
  <si>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</si>
  <si>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</si>
  <si>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</si>
  <si>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</si>
  <si>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</si>
  <si>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</si>
  <si>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</si>
  <si>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</si>
  <si>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</si>
  <si>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</si>
  <si>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</si>
  <si>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</si>
  <si>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</si>
  <si>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</si>
  <si>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</si>
  <si>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</si>
  <si>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</si>
  <si>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</si>
  <si>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</si>
  <si>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</si>
  <si>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</si>
  <si>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</si>
  <si>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</si>
  <si>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</si>
  <si>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</si>
  <si>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</si>
  <si>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</si>
  <si>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</si>
  <si>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</si>
  <si>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</si>
  <si>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</si>
  <si>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</si>
  <si>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</si>
  <si>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</si>
  <si>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</si>
  <si>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</si>
  <si>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</si>
  <si>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</si>
  <si>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</si>
  <si>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</si>
  <si>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</si>
  <si>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</si>
  <si>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</si>
  <si>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</si>
  <si>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</si>
  <si>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</si>
  <si>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</si>
  <si>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</si>
  <si>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</si>
  <si>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</si>
  <si>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</si>
  <si>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</si>
  <si>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</si>
  <si>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</si>
  <si>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</si>
  <si>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</si>
  <si>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</si>
  <si>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</si>
  <si>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</si>
  <si>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</si>
  <si>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</si>
  <si>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</si>
  <si>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</si>
  <si>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</si>
  <si>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</si>
  <si>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</si>
  <si>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</si>
  <si>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</si>
  <si>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</si>
  <si>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</si>
  <si>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</si>
  <si>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</si>
  <si>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</si>
  <si>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</si>
  <si>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</si>
  <si>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</si>
  <si>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</si>
  <si>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</si>
  <si>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</si>
  <si>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</si>
  <si>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</si>
  <si>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</si>
  <si>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</si>
  <si>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</si>
  <si>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</si>
  <si>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</si>
  <si>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</si>
  <si>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</si>
  <si>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</si>
  <si>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</si>
  <si>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</si>
  <si>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</si>
  <si>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</si>
  <si>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</si>
  <si>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</si>
  <si>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</si>
  <si>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</si>
  <si>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</si>
  <si>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</si>
  <si>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</si>
  <si>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</si>
  <si>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</si>
  <si>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</si>
  <si>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</si>
  <si>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</si>
  <si>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</si>
  <si>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</si>
  <si>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</si>
  <si>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</si>
  <si>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</si>
  <si>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</si>
  <si>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</si>
  <si>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</si>
  <si>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</si>
  <si>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</si>
  <si>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</si>
  <si>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</si>
  <si>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</si>
  <si>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</si>
  <si>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</si>
  <si>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</si>
  <si>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</si>
  <si>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</si>
  <si>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</si>
  <si>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</si>
  <si>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</si>
  <si>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</si>
  <si>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</si>
  <si>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</si>
  <si>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</si>
  <si>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</si>
  <si>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</si>
  <si>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</si>
  <si>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</si>
  <si>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</si>
  <si>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</si>
  <si>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</si>
  <si>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</si>
  <si>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</si>
  <si>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</si>
  <si>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</si>
  <si>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</si>
  <si>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</si>
  <si>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</si>
  <si>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</si>
  <si>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</si>
  <si>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</si>
  <si>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</si>
  <si>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</si>
  <si>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</si>
  <si>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</si>
  <si>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</si>
  <si>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</si>
  <si>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</si>
  <si>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</si>
  <si>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</si>
  <si>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</si>
  <si>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</si>
  <si>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</si>
  <si>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</si>
  <si>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</si>
  <si>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</si>
  <si>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</si>
  <si>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</si>
  <si>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</si>
  <si>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</si>
  <si>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</si>
  <si>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</si>
  <si>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</si>
  <si>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</si>
  <si>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</si>
  <si>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</si>
  <si>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</si>
  <si>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</si>
  <si>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</si>
  <si>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</si>
  <si>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</si>
  <si>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</si>
  <si>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</si>
  <si>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</si>
  <si>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</si>
  <si>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</si>
  <si>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</si>
  <si>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</si>
  <si>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</si>
  <si>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</si>
  <si>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</si>
  <si>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</si>
  <si>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</si>
  <si>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</si>
  <si>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</si>
  <si>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</si>
  <si>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</si>
  <si>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</si>
  <si>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</si>
  <si>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</si>
  <si>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</si>
  <si>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</si>
  <si>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</si>
  <si>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</si>
  <si>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</si>
  <si>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</si>
  <si>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</si>
  <si>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</si>
  <si>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</si>
  <si>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</si>
  <si>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</si>
  <si>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</si>
  <si>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</si>
  <si>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</si>
  <si>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</si>
  <si>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</si>
  <si>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</si>
  <si>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</si>
  <si>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</si>
  <si>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</si>
  <si>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</si>
  <si>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</si>
  <si>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</si>
  <si>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</si>
  <si>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</si>
  <si>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</si>
  <si>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</si>
  <si>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</si>
  <si>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</si>
  <si>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</si>
  <si>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</si>
  <si>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</si>
  <si>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</si>
  <si>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</si>
  <si>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</si>
  <si>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</si>
  <si>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</si>
  <si>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</si>
  <si>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</si>
  <si>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</si>
  <si>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</si>
  <si>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</si>
  <si>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</si>
  <si>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</si>
  <si>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</si>
  <si>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</si>
  <si>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</si>
  <si>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</si>
  <si>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</si>
  <si>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</si>
  <si>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</si>
  <si>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</si>
  <si>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</si>
  <si>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</si>
  <si>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</si>
  <si>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</si>
  <si>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</si>
  <si>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</si>
  <si>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</si>
  <si>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</si>
  <si>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</si>
  <si>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</si>
  <si>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</si>
  <si>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</si>
  <si>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</si>
  <si>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</si>
  <si>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</si>
  <si>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</si>
  <si>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</si>
  <si>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</si>
  <si>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</si>
  <si>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</si>
  <si>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</si>
  <si>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</si>
  <si>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</si>
  <si>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</si>
  <si>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</si>
  <si>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</si>
  <si>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</si>
  <si>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</si>
  <si>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</si>
  <si>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</si>
  <si>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</si>
  <si>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</si>
  <si>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</si>
  <si>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</si>
  <si>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</si>
  <si>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</si>
  <si>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</si>
  <si>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</si>
  <si>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</si>
  <si>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</si>
  <si>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</si>
  <si>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</si>
  <si>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</si>
  <si>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</si>
  <si>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</si>
  <si>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</si>
  <si>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</si>
  <si>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</si>
  <si>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</si>
  <si>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</si>
  <si>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</si>
  <si>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</si>
  <si>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</si>
  <si>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</si>
  <si>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</si>
  <si>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</si>
  <si>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</si>
  <si>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</si>
  <si>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</si>
  <si>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</si>
  <si>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</si>
  <si>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</si>
  <si>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</si>
  <si>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</si>
  <si>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</si>
  <si>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</si>
  <si>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</si>
  <si>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</si>
  <si>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</si>
  <si>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</si>
  <si>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</si>
  <si>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</si>
  <si>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</si>
  <si>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</si>
  <si>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</si>
  <si>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</si>
  <si>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</si>
  <si>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</si>
  <si>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</si>
  <si>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</si>
  <si>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</si>
  <si>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</si>
  <si>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</si>
  <si>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</si>
  <si>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</si>
  <si>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</si>
  <si>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</si>
  <si>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</si>
  <si>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</si>
  <si>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</si>
  <si>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</si>
  <si>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</si>
  <si>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</si>
  <si>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</si>
  <si>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</si>
  <si>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</si>
  <si>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</si>
  <si>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</si>
  <si>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</si>
  <si>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</si>
  <si>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</si>
  <si>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</si>
  <si>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</si>
  <si>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</si>
  <si>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</si>
  <si>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</si>
  <si>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</si>
  <si>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</si>
  <si>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</si>
  <si>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</si>
  <si>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</si>
  <si>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</si>
  <si>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</si>
  <si>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</si>
  <si>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</si>
  <si>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</si>
  <si>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</si>
  <si>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</si>
  <si>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</si>
  <si>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</si>
  <si>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</si>
  <si>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</si>
  <si>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</si>
  <si>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</si>
  <si>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</si>
  <si>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</si>
  <si>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</si>
  <si>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</si>
  <si>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</si>
  <si>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</si>
  <si>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</si>
  <si>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</si>
  <si>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</si>
  <si>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</si>
  <si>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</si>
  <si>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</si>
  <si>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</si>
  <si>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</si>
  <si>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</si>
  <si>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</si>
  <si>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</si>
  <si>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</si>
  <si>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</si>
  <si>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</si>
  <si>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</si>
  <si>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</si>
  <si>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</si>
  <si>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</si>
  <si>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</si>
  <si>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</si>
  <si>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</si>
  <si>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</si>
  <si>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</si>
  <si>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</si>
  <si>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</si>
  <si>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</si>
  <si>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</si>
  <si>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</si>
  <si>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</si>
  <si>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</si>
  <si>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</si>
  <si>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</si>
  <si>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</si>
  <si>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</si>
  <si>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</si>
  <si>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</si>
  <si>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</si>
  <si>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</si>
  <si>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</si>
  <si>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</si>
  <si>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</si>
  <si>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</si>
  <si>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</si>
  <si>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</si>
  <si>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</si>
  <si>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</si>
  <si>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</si>
  <si>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</si>
  <si>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</si>
  <si>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</si>
  <si>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</si>
  <si>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</si>
  <si>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</si>
  <si>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</si>
  <si>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</si>
  <si>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</si>
  <si>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</si>
  <si>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</si>
  <si>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</si>
  <si>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</si>
  <si>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</si>
  <si>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</si>
  <si>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</si>
  <si>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</si>
  <si>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</si>
  <si>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</si>
  <si>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</si>
  <si>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</si>
  <si>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</si>
  <si>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</si>
  <si>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</si>
  <si>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</si>
  <si>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</si>
  <si>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</si>
  <si>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</si>
  <si>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</si>
  <si>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</si>
  <si>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</si>
  <si>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</si>
  <si>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</si>
  <si>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</si>
  <si>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</si>
  <si>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</si>
  <si>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</si>
  <si>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</si>
  <si>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</si>
  <si>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</si>
  <si>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</si>
  <si>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</si>
  <si>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</si>
  <si>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</si>
  <si>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</si>
  <si>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</si>
  <si>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</si>
  <si>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</si>
  <si>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</si>
  <si>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</si>
  <si>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</si>
  <si>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</si>
  <si>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</si>
  <si>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</si>
  <si>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</si>
  <si>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</si>
  <si>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</si>
  <si>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</si>
  <si>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</si>
  <si>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</si>
  <si>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</si>
  <si>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</si>
  <si>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</si>
  <si>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</si>
  <si>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</si>
  <si>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</si>
  <si>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</si>
  <si>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</si>
  <si>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</si>
  <si>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</si>
  <si>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</si>
  <si>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</si>
  <si>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</si>
  <si>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</si>
  <si>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</si>
  <si>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</si>
  <si>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</si>
  <si>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</si>
  <si>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</si>
  <si>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</si>
  <si>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</si>
  <si>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</si>
  <si>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</si>
  <si>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</si>
  <si>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</si>
  <si>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</si>
  <si>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</si>
  <si>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</si>
  <si>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</si>
  <si>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</si>
  <si>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</si>
  <si>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</si>
  <si>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</si>
  <si>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</si>
  <si>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</si>
  <si>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</si>
  <si>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</si>
  <si>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</si>
  <si>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</si>
  <si>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</si>
  <si>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</si>
  <si>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</si>
  <si>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</si>
  <si>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</si>
  <si>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</si>
  <si>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</si>
  <si>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</si>
  <si>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</si>
  <si>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</si>
  <si>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</si>
  <si>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</si>
  <si>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</si>
  <si>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</si>
  <si>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</si>
  <si>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</si>
  <si>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</si>
  <si>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</si>
  <si>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</si>
  <si>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</si>
  <si>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</si>
  <si>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</si>
  <si>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</si>
  <si>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</si>
  <si>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</si>
  <si>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</si>
  <si>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</si>
  <si>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</si>
  <si>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</si>
  <si>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</si>
  <si>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</si>
  <si>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</si>
  <si>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</si>
  <si>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</si>
  <si>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</si>
  <si>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</si>
  <si>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</si>
  <si>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</si>
  <si>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</si>
  <si>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</si>
  <si>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</si>
  <si>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</si>
  <si>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</si>
  <si>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</si>
  <si>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</si>
  <si>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</si>
  <si>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</si>
  <si>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</si>
  <si>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</si>
  <si>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</si>
  <si>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</si>
  <si>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</si>
  <si>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</si>
  <si>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</si>
  <si>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</si>
  <si>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</si>
  <si>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</si>
  <si>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</si>
  <si>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</si>
  <si>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</si>
  <si>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</si>
  <si>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</si>
  <si>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</si>
  <si>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</si>
  <si>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</si>
  <si>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</si>
  <si>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</si>
  <si>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</si>
  <si>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</si>
  <si>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</si>
  <si>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</si>
  <si>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</si>
  <si>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</si>
  <si>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</si>
  <si>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</si>
  <si>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</si>
  <si>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</si>
  <si>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</si>
  <si>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</si>
  <si>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</si>
  <si>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</si>
  <si>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</si>
  <si>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</si>
  <si>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</si>
  <si>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</si>
  <si>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</si>
  <si>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</si>
  <si>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</si>
  <si>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</si>
  <si>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</si>
  <si>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</si>
  <si>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</si>
  <si>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</si>
  <si>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</si>
  <si>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</si>
  <si>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</si>
  <si>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</si>
  <si>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</si>
  <si>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</si>
  <si>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</si>
  <si>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</si>
  <si>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</si>
  <si>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</si>
  <si>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</si>
  <si>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</si>
  <si>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</si>
  <si>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</si>
  <si>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</si>
  <si>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</si>
  <si>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</si>
  <si>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</si>
  <si>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</si>
  <si>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</si>
  <si>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</si>
  <si>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</si>
  <si>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</si>
  <si>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</si>
  <si>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</si>
  <si>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</si>
  <si>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</si>
  <si>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</si>
  <si>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</si>
  <si>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</si>
  <si>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</si>
  <si>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</si>
  <si>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</si>
  <si>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</si>
  <si>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</si>
  <si>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</si>
  <si>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</si>
  <si>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</si>
  <si>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</si>
  <si>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</si>
  <si>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</si>
  <si>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</si>
  <si>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</si>
  <si>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</si>
  <si>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</si>
  <si>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</si>
  <si>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</si>
  <si>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</si>
  <si>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</si>
  <si>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</si>
  <si>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</si>
  <si>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</si>
  <si>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</si>
  <si>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</si>
  <si>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</si>
  <si>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</si>
  <si>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</si>
  <si>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</si>
  <si>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</si>
  <si>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</si>
  <si>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</si>
  <si>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</si>
  <si>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</si>
  <si>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</si>
  <si>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</si>
  <si>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</si>
  <si>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</si>
  <si>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</si>
  <si>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</si>
  <si>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</si>
  <si>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</si>
  <si>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</si>
  <si>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</si>
  <si>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</si>
  <si>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</si>
  <si>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</si>
  <si>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</si>
  <si>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</si>
  <si>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</si>
  <si>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</si>
  <si>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</si>
  <si>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</si>
  <si>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</si>
  <si>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</si>
  <si>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</si>
  <si>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</si>
  <si>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</si>
  <si>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</si>
  <si>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</si>
  <si>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</si>
  <si>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</si>
  <si>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</si>
  <si>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</si>
  <si>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</si>
  <si>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</si>
  <si>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</si>
  <si>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</si>
  <si>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</si>
  <si>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</si>
  <si>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</si>
  <si>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</si>
  <si>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</si>
  <si>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</si>
  <si>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</si>
  <si>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</si>
  <si>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</si>
  <si>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</si>
  <si>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</si>
  <si>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</si>
  <si>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</si>
  <si>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</si>
  <si>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</si>
  <si>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</si>
  <si>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</si>
  <si>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</si>
  <si>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</si>
  <si>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</si>
  <si>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</si>
  <si>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</si>
  <si>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</si>
  <si>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</si>
  <si>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</si>
  <si>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</si>
  <si>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</si>
  <si>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</si>
  <si>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</si>
  <si>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</si>
  <si>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</si>
  <si>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</si>
  <si>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</si>
  <si>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</si>
  <si>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</si>
  <si>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</si>
  <si>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</si>
  <si>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</si>
  <si>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</si>
  <si>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</si>
  <si>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</si>
  <si>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</si>
  <si>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</si>
  <si>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</si>
  <si>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</si>
  <si>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</si>
  <si>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</si>
  <si>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</si>
  <si>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</si>
  <si>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</si>
  <si>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</si>
  <si>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</si>
  <si>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</si>
  <si>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</si>
  <si>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</si>
  <si>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</si>
  <si>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</si>
  <si>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</si>
  <si>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</si>
  <si>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</si>
  <si>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</si>
  <si>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</si>
  <si>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</si>
  <si>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</si>
  <si>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</si>
  <si>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</si>
  <si>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</si>
  <si>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</si>
  <si>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</si>
  <si>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</si>
  <si>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</si>
  <si>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</si>
  <si>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</si>
  <si>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</si>
  <si>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</si>
  <si>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</si>
  <si>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</si>
  <si>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</si>
  <si>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</si>
  <si>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</si>
  <si>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</si>
  <si>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</si>
  <si>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</si>
  <si>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</si>
  <si>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</si>
  <si>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</si>
  <si>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</si>
  <si>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</si>
  <si>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</si>
  <si>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</si>
  <si>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</si>
  <si>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</si>
  <si>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</si>
  <si>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</si>
  <si>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</si>
  <si>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</si>
  <si>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</si>
  <si>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</si>
  <si>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</si>
  <si>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</si>
  <si>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</si>
  <si>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</si>
  <si>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</si>
  <si>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</si>
  <si>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</si>
  <si>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</si>
  <si>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</si>
  <si>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</si>
  <si>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</si>
  <si>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</si>
  <si>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</si>
  <si>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</si>
  <si>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</si>
  <si>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</si>
  <si>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</si>
  <si>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</si>
  <si>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</si>
  <si>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</si>
  <si>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</si>
  <si>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</si>
  <si>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</si>
  <si>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</si>
  <si>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</si>
  <si>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</si>
  <si>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</si>
  <si>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</si>
  <si>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</si>
  <si>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</si>
  <si>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</si>
  <si>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</si>
  <si>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</si>
  <si>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</si>
  <si>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</si>
  <si>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</si>
  <si>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</si>
  <si>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</si>
  <si>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</si>
  <si>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</si>
  <si>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</si>
  <si>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</si>
  <si>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</si>
  <si>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</si>
  <si>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</si>
  <si>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</si>
  <si>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</si>
  <si>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</si>
  <si>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</si>
  <si>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</si>
  <si>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</si>
  <si>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</si>
  <si>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</si>
  <si>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</si>
  <si>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</si>
  <si>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</si>
  <si>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</si>
  <si>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</si>
  <si>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</si>
  <si>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</si>
  <si>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</si>
  <si>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</si>
  <si>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</si>
  <si>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</si>
  <si>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</si>
  <si>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</si>
  <si>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</si>
  <si>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</si>
  <si>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</si>
  <si>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</si>
  <si>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</si>
  <si>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</si>
  <si>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</si>
  <si>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</si>
  <si>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</si>
  <si>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</si>
  <si>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</si>
  <si>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</si>
  <si>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</si>
  <si>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</si>
  <si>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</si>
  <si>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</si>
  <si>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</si>
  <si>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</si>
  <si>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</si>
  <si>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</si>
  <si>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</si>
  <si>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</si>
  <si>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</si>
  <si>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</si>
  <si>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</si>
  <si>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</si>
  <si>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</si>
  <si>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</si>
  <si>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</si>
  <si>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</si>
  <si>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</si>
  <si>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</si>
  <si>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</si>
  <si>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</si>
  <si>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</si>
  <si>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</si>
  <si>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</si>
  <si>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</si>
  <si>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</si>
  <si>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</si>
  <si>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</si>
  <si>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</si>
  <si>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</si>
  <si>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</si>
  <si>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</si>
  <si>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</si>
  <si>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</si>
  <si>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</si>
  <si>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</si>
  <si>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</si>
  <si>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</si>
  <si>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</si>
  <si>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</si>
  <si>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</si>
  <si>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</si>
  <si>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</si>
  <si>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</si>
  <si>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</si>
  <si>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</si>
  <si>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</si>
  <si>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</si>
  <si>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</si>
  <si>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</si>
  <si>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</si>
  <si>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</si>
  <si>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</si>
  <si>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</si>
  <si>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</si>
  <si>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</si>
  <si>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</si>
  <si>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</si>
  <si>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</si>
  <si>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</si>
  <si>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</si>
  <si>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</si>
  <si>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</si>
  <si>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</si>
  <si>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</si>
  <si>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</si>
  <si>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</si>
  <si>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</si>
  <si>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</si>
  <si>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</si>
  <si>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</si>
  <si>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</si>
  <si>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</si>
  <si>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</si>
  <si>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</si>
  <si>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</si>
  <si>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</si>
  <si>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</si>
  <si>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</si>
  <si>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</si>
  <si>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</si>
  <si>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</si>
  <si>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</si>
  <si>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</si>
  <si>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</si>
  <si>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</si>
  <si>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</si>
  <si>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</si>
  <si>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</si>
  <si>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</si>
  <si>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</si>
  <si>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</si>
  <si>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</si>
  <si>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</si>
  <si>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</si>
  <si>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</si>
  <si>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</si>
  <si>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</si>
  <si>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</si>
  <si>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</si>
  <si>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</si>
  <si>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</si>
  <si>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</si>
  <si>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</si>
  <si>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</si>
  <si>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</si>
  <si>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</si>
  <si>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</si>
  <si>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</si>
  <si>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</si>
  <si>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</si>
  <si>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</si>
  <si>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</si>
  <si>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</si>
  <si>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</si>
  <si>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</si>
  <si>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</si>
  <si>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</si>
  <si>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</si>
  <si>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</si>
  <si>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</si>
  <si>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</si>
  <si>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</si>
  <si>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</si>
  <si>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</si>
  <si>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</si>
  <si>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</si>
  <si>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</si>
  <si>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</si>
  <si>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</si>
  <si>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</si>
  <si>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</si>
  <si>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</si>
  <si>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</si>
  <si>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</si>
  <si>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</si>
  <si>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</si>
  <si>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</si>
  <si>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</si>
  <si>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</si>
  <si>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</si>
  <si>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</si>
  <si>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</si>
  <si>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</si>
  <si>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</si>
  <si>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</si>
  <si>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</si>
  <si>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</si>
  <si>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</si>
  <si>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</si>
  <si>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</si>
  <si>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</si>
  <si>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</si>
  <si>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</si>
  <si>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</si>
  <si>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</si>
  <si>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</si>
  <si>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</si>
  <si>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</si>
  <si>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</si>
  <si>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</si>
  <si>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</si>
  <si>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</si>
  <si>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</si>
  <si>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</si>
  <si>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</si>
  <si>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</si>
  <si>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</si>
  <si>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</si>
  <si>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</si>
  <si>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</si>
  <si>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</si>
  <si>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</si>
  <si>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</si>
  <si>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</si>
  <si>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</si>
  <si>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</si>
  <si>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</si>
  <si>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</si>
  <si>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</si>
  <si>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</si>
  <si>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</si>
  <si>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</si>
  <si>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</si>
  <si>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</si>
  <si>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</si>
  <si>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</si>
  <si>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</si>
  <si>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</si>
  <si>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</si>
  <si>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</si>
  <si>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</si>
  <si>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</si>
  <si>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</si>
  <si>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</si>
  <si>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</si>
  <si>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</si>
  <si>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</si>
  <si>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</si>
  <si>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</si>
  <si>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</si>
  <si>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</si>
  <si>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</si>
  <si>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</si>
  <si>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</si>
  <si>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</si>
  <si>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</si>
  <si>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</si>
  <si>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</si>
  <si>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</si>
  <si>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</si>
  <si>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</si>
  <si>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</si>
  <si>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</si>
  <si>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</si>
  <si>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</si>
  <si>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</si>
  <si>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</si>
  <si>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</si>
  <si>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</si>
  <si>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</si>
  <si>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</si>
  <si>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</si>
  <si>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</si>
  <si>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</si>
  <si>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</si>
  <si>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</si>
  <si>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</si>
  <si>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</si>
  <si>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</si>
  <si>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</si>
  <si>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</si>
  <si>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</si>
  <si>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</si>
  <si>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</si>
  <si>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</si>
  <si>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</si>
  <si>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</si>
  <si>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</si>
  <si>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</si>
  <si>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</si>
  <si>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</si>
  <si>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</si>
  <si>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</si>
  <si>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</si>
  <si>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</si>
  <si>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</si>
  <si>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</si>
  <si>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</si>
  <si>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</si>
  <si>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</si>
  <si>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</si>
  <si>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</si>
  <si>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</si>
  <si>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</si>
  <si>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</si>
  <si>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</si>
  <si>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</si>
  <si>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</si>
  <si>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</si>
  <si>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</si>
  <si>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</si>
  <si>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</si>
  <si>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</si>
  <si>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</si>
  <si>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</si>
  <si>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</si>
  <si>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</si>
  <si>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</si>
  <si>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</si>
  <si>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</si>
  <si>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</si>
  <si>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</si>
  <si>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</si>
  <si>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</si>
  <si>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</si>
  <si>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</si>
  <si>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</si>
  <si>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</si>
  <si>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</si>
  <si>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</si>
  <si>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</si>
  <si>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</si>
  <si>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</si>
  <si>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</si>
  <si>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</si>
  <si>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</si>
  <si>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</si>
  <si>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</si>
  <si>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</si>
  <si>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</si>
  <si>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</si>
  <si>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</si>
  <si>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</si>
  <si>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</si>
  <si>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</si>
  <si>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</si>
  <si>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</si>
  <si>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</si>
  <si>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</si>
  <si>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</si>
  <si>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</si>
  <si>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</si>
  <si>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</si>
  <si>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</si>
  <si>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</si>
  <si>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</si>
  <si>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</si>
  <si>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</si>
  <si>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</si>
  <si>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</si>
  <si>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</si>
  <si>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</si>
  <si>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</si>
  <si>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</si>
  <si>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</si>
  <si>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</si>
  <si>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</si>
  <si>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</si>
  <si>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</si>
  <si>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</si>
  <si>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</si>
  <si>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</si>
  <si>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</si>
  <si>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</si>
  <si>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</si>
  <si>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</si>
  <si>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</si>
  <si>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</si>
  <si>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</si>
  <si>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</si>
  <si>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</si>
  <si>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</si>
  <si>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</si>
  <si>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</si>
  <si>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</si>
  <si>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</si>
  <si>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</si>
  <si>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</si>
  <si>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</si>
  <si>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</si>
  <si>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</si>
  <si>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</si>
  <si>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</si>
  <si>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</si>
  <si>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</si>
  <si>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</si>
  <si>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</si>
  <si>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</si>
  <si>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</si>
  <si>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</si>
  <si>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</si>
  <si>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</si>
  <si>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</si>
  <si>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</si>
  <si>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</si>
  <si>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</si>
  <si>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</si>
  <si>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</si>
  <si>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</si>
  <si>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</si>
  <si>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</si>
  <si>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</si>
  <si>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</si>
  <si>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</si>
  <si>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</si>
  <si>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</si>
  <si>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</si>
  <si>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</si>
  <si>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</si>
  <si>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</si>
  <si>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</si>
  <si>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</si>
  <si>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</si>
  <si>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</si>
  <si>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</si>
  <si>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</si>
  <si>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</si>
  <si>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</si>
  <si>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</si>
  <si>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</si>
  <si>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</si>
  <si>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</si>
  <si>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</si>
  <si>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</si>
  <si>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</si>
  <si>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</si>
  <si>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</si>
  <si>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</si>
  <si>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</si>
  <si>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</si>
  <si>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</si>
  <si>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</si>
  <si>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</si>
  <si>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</si>
  <si>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</si>
  <si>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</si>
  <si>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</si>
  <si>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</si>
  <si>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</si>
  <si>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</si>
  <si>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</si>
  <si>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</si>
  <si>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</si>
  <si>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</si>
  <si>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</si>
  <si>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</si>
  <si>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</si>
  <si>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</si>
  <si>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</si>
  <si>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</si>
  <si>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</si>
  <si>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</si>
  <si>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</si>
  <si>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</si>
  <si>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</si>
  <si>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</si>
  <si>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</si>
  <si>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</si>
  <si>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</si>
  <si>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</si>
  <si>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</si>
  <si>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</si>
  <si>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</si>
  <si>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</si>
  <si>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</si>
  <si>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</si>
  <si>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</si>
  <si>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</si>
  <si>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</si>
  <si>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</si>
  <si>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</si>
  <si>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</si>
  <si>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</si>
  <si>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</si>
  <si>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</si>
  <si>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</si>
  <si>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</si>
  <si>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</si>
  <si>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</si>
  <si>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</si>
  <si>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</si>
  <si>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</si>
  <si>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</si>
  <si>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</si>
  <si>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</si>
  <si>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</si>
  <si>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</si>
  <si>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</si>
  <si>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</si>
  <si>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</si>
  <si>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</si>
  <si>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</si>
  <si>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</si>
  <si>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</si>
  <si>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</si>
  <si>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</si>
  <si>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</si>
  <si>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</si>
  <si>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</si>
  <si>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</si>
  <si>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</si>
  <si>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</si>
  <si>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</si>
  <si>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</si>
  <si>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</si>
  <si>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</si>
  <si>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</si>
  <si>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</si>
  <si>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</si>
  <si>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</si>
  <si>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</si>
  <si>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</si>
  <si>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</si>
  <si>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</si>
  <si>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</si>
  <si>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</si>
  <si>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</si>
  <si>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</si>
  <si>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</si>
  <si>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</si>
  <si>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</si>
  <si>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</si>
  <si>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</si>
  <si>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</si>
  <si>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</si>
  <si>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</si>
  <si>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</si>
  <si>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</si>
  <si>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</si>
  <si>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</si>
  <si>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</si>
  <si>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</si>
  <si>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</si>
  <si>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</si>
  <si>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</si>
  <si>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</si>
  <si>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</si>
  <si>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</si>
  <si>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</si>
  <si>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</si>
  <si>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</si>
  <si>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</si>
  <si>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</si>
  <si>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</si>
  <si>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</si>
  <si>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</si>
  <si>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</si>
  <si>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</si>
  <si>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</si>
  <si>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</si>
  <si>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</si>
  <si>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</si>
  <si>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</si>
  <si>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</si>
  <si>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</si>
  <si>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</si>
  <si>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</si>
  <si>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</si>
  <si>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</si>
  <si>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</si>
  <si>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</si>
  <si>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</si>
  <si>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</si>
  <si>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</si>
  <si>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</si>
  <si>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</si>
  <si>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</si>
  <si>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</si>
  <si>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</si>
  <si>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</si>
  <si>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</si>
  <si>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</si>
  <si>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</si>
  <si>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</si>
  <si>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</si>
  <si>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</si>
  <si>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</si>
  <si>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</si>
  <si>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</si>
  <si>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</si>
  <si>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</si>
  <si>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</si>
  <si>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</si>
  <si>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</si>
  <si>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</si>
  <si>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</si>
  <si>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</si>
  <si>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</si>
  <si>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</si>
  <si>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</si>
  <si>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</si>
  <si>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</si>
  <si>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</si>
  <si>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</si>
  <si>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</si>
  <si>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</si>
  <si>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</si>
  <si>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</si>
  <si>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</si>
  <si>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</si>
  <si>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</si>
  <si>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</si>
  <si>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</si>
  <si>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</si>
  <si>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</si>
  <si>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</si>
  <si>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</si>
  <si>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</si>
  <si>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</si>
  <si>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</si>
  <si>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</si>
  <si>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</si>
  <si>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</si>
  <si>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</si>
  <si>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</si>
  <si>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</si>
  <si>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</si>
  <si>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</si>
  <si>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</si>
  <si>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</si>
  <si>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</si>
  <si>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</si>
  <si>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</si>
  <si>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</si>
  <si>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</si>
  <si>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</si>
  <si>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</si>
  <si>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</si>
  <si>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</si>
  <si>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</si>
  <si>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</si>
  <si>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</si>
  <si>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</si>
  <si>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</si>
  <si>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</si>
  <si>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</si>
  <si>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</si>
  <si>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</si>
  <si>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</si>
  <si>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</si>
  <si>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</si>
  <si>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</si>
  <si>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</si>
  <si>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</si>
  <si>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</si>
  <si>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</si>
  <si>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</si>
  <si>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</si>
  <si>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</si>
  <si>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</si>
  <si>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</si>
  <si>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</si>
  <si>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</si>
  <si>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</si>
  <si>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</si>
  <si>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</si>
  <si>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</si>
  <si>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</si>
  <si>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</si>
  <si>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</si>
  <si>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</si>
  <si>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</si>
  <si>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</si>
  <si>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</si>
  <si>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</si>
  <si>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</si>
  <si>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</si>
  <si>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</si>
  <si>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</si>
  <si>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</si>
  <si>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</si>
  <si>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</si>
  <si>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</si>
  <si>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</si>
  <si>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</si>
  <si>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</si>
  <si>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</si>
  <si>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</si>
  <si>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</si>
  <si>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</si>
  <si>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</si>
  <si>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</si>
  <si>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</si>
  <si>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</si>
  <si>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</si>
  <si>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</si>
  <si>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</si>
  <si>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</si>
  <si>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</si>
  <si>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</si>
  <si>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</si>
  <si>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</si>
  <si>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</si>
  <si>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</si>
  <si>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</si>
  <si>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</si>
  <si>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</si>
  <si>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</si>
  <si>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</si>
  <si>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</si>
  <si>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</si>
  <si>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</si>
  <si>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</si>
  <si>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</si>
  <si>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</si>
  <si>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</si>
  <si>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</si>
  <si>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</si>
  <si>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</si>
  <si>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</si>
  <si>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</si>
  <si>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</si>
  <si>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</si>
  <si>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</si>
  <si>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</si>
  <si>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</si>
  <si>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</si>
  <si>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</si>
  <si>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</si>
  <si>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</si>
  <si>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</si>
  <si>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</si>
  <si>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</si>
  <si>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</si>
  <si>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</si>
  <si>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</si>
  <si>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</si>
  <si>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</si>
  <si>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</si>
  <si>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</si>
  <si>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</si>
  <si>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</si>
  <si>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</si>
  <si>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</si>
  <si>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</si>
  <si>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</si>
  <si>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</si>
  <si>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</si>
  <si>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</si>
  <si>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</si>
  <si>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</si>
  <si>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</si>
  <si>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</si>
  <si>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</si>
  <si>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</si>
  <si>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</si>
  <si>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</si>
  <si>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</si>
  <si>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</si>
  <si>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</si>
  <si>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</si>
  <si>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</si>
  <si>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</si>
  <si>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</si>
  <si>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</si>
  <si>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</si>
  <si>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</si>
  <si>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</si>
  <si>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</si>
  <si>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</si>
  <si>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</si>
  <si>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</si>
  <si>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</si>
  <si>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</si>
  <si>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</si>
  <si>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</si>
  <si>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</si>
  <si>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</si>
  <si>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</si>
  <si>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</si>
  <si>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</si>
  <si>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</si>
  <si>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</si>
  <si>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</si>
  <si>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</si>
  <si>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</si>
  <si>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</si>
  <si>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</si>
  <si>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</si>
  <si>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</si>
  <si>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</si>
  <si>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</si>
  <si>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</si>
  <si>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</si>
  <si>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</si>
  <si>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</si>
  <si>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</si>
  <si>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</si>
  <si>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</si>
  <si>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</si>
  <si>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</si>
  <si>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</si>
  <si>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</si>
  <si>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</si>
  <si>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</si>
  <si>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</si>
  <si>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</si>
  <si>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</si>
  <si>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</si>
  <si>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</si>
  <si>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</si>
  <si>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</si>
  <si>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</si>
  <si>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</si>
  <si>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</si>
  <si>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</si>
  <si>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</si>
  <si>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</si>
  <si>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</si>
  <si>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</si>
  <si>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</si>
  <si>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</si>
  <si>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</si>
  <si>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</si>
  <si>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</si>
  <si>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</si>
  <si>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</si>
  <si>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</si>
  <si>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</si>
  <si>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</si>
  <si>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</si>
  <si>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</si>
  <si>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</si>
  <si>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</si>
  <si>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</si>
  <si>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</si>
  <si>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</si>
  <si>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</si>
  <si>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</si>
  <si>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</si>
  <si>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</si>
  <si>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</si>
  <si>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</si>
  <si>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</si>
  <si>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</si>
  <si>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</si>
  <si>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</si>
  <si>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</si>
  <si>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</si>
  <si>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</si>
  <si>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</si>
  <si>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</si>
  <si>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</si>
  <si>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</si>
  <si>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</si>
  <si>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</si>
  <si>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</si>
  <si>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</si>
  <si>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</si>
  <si>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</si>
  <si>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</si>
  <si>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</si>
  <si>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</si>
  <si>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</si>
  <si>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</si>
  <si>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</si>
  <si>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</si>
  <si>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</si>
  <si>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</si>
  <si>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</si>
  <si>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</si>
  <si>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</si>
  <si>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</si>
  <si>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</si>
  <si>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</si>
  <si>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</si>
  <si>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</si>
  <si>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</si>
  <si>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</si>
  <si>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</si>
  <si>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</si>
  <si>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</si>
  <si>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</si>
  <si>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</si>
  <si>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</si>
  <si>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</si>
  <si>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</si>
  <si>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</si>
  <si>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</si>
  <si>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</si>
  <si>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</si>
  <si>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</si>
  <si>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</si>
  <si>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</si>
  <si>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</si>
  <si>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</si>
  <si>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</si>
  <si>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</si>
  <si>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</si>
  <si>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</si>
  <si>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</si>
  <si>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</si>
  <si>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</si>
  <si>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</si>
  <si>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</si>
  <si>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</si>
  <si>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</si>
  <si>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</si>
  <si>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</si>
  <si>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</si>
  <si>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</si>
  <si>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</si>
  <si>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</si>
  <si>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</si>
  <si>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</si>
  <si>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</si>
  <si>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</si>
  <si>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</si>
  <si>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</si>
  <si>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</si>
  <si>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</si>
  <si>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</si>
  <si>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</si>
  <si>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</si>
  <si>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</si>
  <si>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</si>
  <si>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</si>
  <si>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</si>
  <si>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</si>
  <si>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</si>
  <si>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</si>
  <si>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</si>
  <si>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</si>
  <si>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</si>
  <si>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</si>
  <si>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</si>
  <si>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</si>
  <si>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</si>
  <si>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</si>
  <si>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</si>
  <si>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</si>
  <si>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</si>
  <si>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</si>
  <si>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</si>
  <si>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</si>
  <si>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</si>
  <si>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</si>
  <si>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</si>
  <si>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</si>
  <si>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</si>
  <si>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</si>
  <si>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</si>
  <si>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</si>
  <si>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</si>
  <si>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</si>
  <si>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</si>
  <si>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</si>
  <si>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</si>
  <si>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</si>
  <si>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</si>
  <si>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</si>
  <si>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</si>
  <si>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</si>
  <si>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</si>
  <si>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</si>
  <si>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</si>
  <si>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</si>
  <si>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</si>
  <si>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</si>
  <si>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</si>
  <si>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</si>
  <si>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</si>
  <si>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</si>
  <si>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</si>
  <si>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</si>
  <si>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</si>
  <si>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</si>
  <si>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</si>
  <si>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</si>
  <si>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</si>
  <si>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</si>
  <si>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</si>
  <si>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</si>
  <si>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</si>
  <si>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</si>
  <si>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</si>
  <si>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</si>
  <si>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</si>
  <si>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</si>
  <si>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</si>
  <si>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</si>
  <si>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</si>
  <si>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</si>
  <si>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</si>
  <si>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</si>
  <si>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</si>
  <si>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</si>
  <si>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</si>
  <si>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</si>
  <si>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</si>
  <si>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</si>
  <si>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</si>
  <si>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</si>
  <si>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</si>
  <si>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</si>
  <si>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</si>
  <si>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</si>
  <si>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</si>
  <si>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</si>
  <si>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</si>
  <si>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</si>
  <si>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</si>
  <si>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</si>
  <si>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</si>
  <si>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</si>
  <si>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</si>
  <si>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</si>
  <si>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</si>
  <si>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</si>
  <si>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</si>
  <si>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</si>
  <si>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</si>
  <si>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</si>
  <si>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</si>
  <si>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</si>
  <si>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</si>
  <si>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</si>
  <si>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</si>
  <si>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</si>
  <si>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</si>
  <si>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</si>
  <si>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</si>
  <si>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</si>
  <si>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</si>
  <si>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</si>
  <si>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</si>
  <si>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</si>
  <si>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</si>
  <si>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</si>
  <si>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</si>
  <si>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</si>
  <si>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</si>
  <si>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</si>
  <si>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</si>
  <si>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</si>
  <si>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</si>
  <si>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</si>
  <si>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</si>
  <si>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</si>
  <si>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</si>
  <si>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</si>
  <si>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</si>
  <si>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</si>
  <si>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</si>
  <si>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</si>
  <si>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</si>
  <si>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</si>
  <si>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</si>
  <si>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</si>
  <si>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</si>
  <si>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</si>
  <si>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</si>
  <si>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</si>
  <si>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</si>
  <si>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</si>
  <si>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</si>
  <si>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</si>
  <si>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</si>
  <si>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</si>
  <si>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</si>
  <si>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</si>
  <si>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</si>
  <si>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</si>
  <si>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</si>
  <si>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</si>
  <si>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</si>
  <si>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</si>
  <si>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</si>
  <si>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</si>
  <si>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</si>
  <si>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</si>
  <si>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</si>
  <si>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</si>
  <si>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</si>
  <si>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</si>
  <si>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</si>
  <si>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</si>
  <si>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</si>
  <si>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</si>
  <si>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</si>
  <si>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</si>
  <si>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</si>
  <si>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</si>
  <si>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</si>
  <si>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</si>
  <si>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</si>
  <si>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</si>
  <si>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</si>
  <si>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</si>
  <si>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</si>
  <si>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</si>
  <si>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</si>
  <si>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</si>
  <si>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</si>
  <si>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</si>
  <si>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</si>
  <si>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</si>
  <si>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</si>
  <si>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</si>
  <si>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</si>
  <si>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</si>
  <si>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</si>
  <si>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</si>
  <si>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</si>
  <si>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</si>
  <si>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</si>
  <si>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</si>
  <si>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</si>
  <si>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</si>
  <si>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</si>
  <si>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</si>
  <si>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</si>
  <si>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</si>
  <si>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</si>
  <si>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</si>
  <si>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</si>
  <si>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</si>
  <si>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</si>
  <si>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</si>
  <si>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</si>
  <si>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</si>
  <si>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</si>
  <si>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</si>
  <si>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</si>
  <si>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</si>
  <si>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</si>
  <si>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</si>
  <si>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</si>
  <si>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</si>
  <si>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</si>
  <si>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</si>
  <si>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</si>
  <si>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</si>
  <si>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</si>
  <si>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</si>
  <si>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</si>
  <si>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</si>
  <si>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</si>
  <si>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</si>
  <si>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</si>
  <si>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</si>
  <si>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</si>
  <si>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</si>
  <si>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</si>
  <si>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</si>
  <si>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</si>
  <si>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</si>
  <si>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</si>
  <si>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</si>
  <si>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</si>
  <si>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</si>
  <si>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</si>
  <si>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</si>
  <si>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</si>
  <si>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</si>
  <si>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</si>
  <si>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</si>
  <si>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</si>
  <si>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</si>
  <si>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</si>
  <si>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</si>
  <si>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</si>
  <si>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</si>
  <si>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</si>
  <si>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</si>
  <si>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</si>
  <si>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</si>
  <si>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</si>
  <si>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</si>
  <si>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</si>
  <si>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</si>
  <si>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</si>
  <si>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</si>
  <si>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</si>
  <si>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</si>
  <si>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</si>
  <si>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</si>
  <si>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</si>
  <si>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</si>
  <si>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</si>
  <si>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</si>
  <si>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</si>
  <si>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</si>
  <si>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</si>
  <si>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</si>
  <si>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</si>
  <si>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</si>
  <si>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</si>
  <si>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</si>
  <si>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</si>
  <si>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</si>
  <si>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</si>
  <si>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</si>
  <si>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</si>
  <si>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</si>
  <si>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</si>
  <si>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</si>
  <si>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</si>
  <si>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</si>
  <si>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</si>
  <si>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</si>
  <si>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</si>
  <si>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</si>
  <si>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</si>
  <si>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</si>
  <si>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</si>
  <si>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</si>
  <si>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</si>
  <si>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</si>
  <si>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</si>
  <si>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</si>
  <si>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</si>
  <si>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</si>
  <si>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</si>
  <si>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</si>
  <si>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</si>
  <si>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</si>
  <si>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</si>
  <si>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</si>
  <si>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</si>
  <si>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</si>
  <si>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</si>
  <si>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</si>
  <si>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</si>
  <si>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</si>
  <si>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</si>
  <si>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</si>
  <si>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</si>
  <si>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</si>
  <si>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</si>
  <si>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</si>
  <si>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</si>
  <si>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</si>
  <si>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</si>
  <si>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</si>
  <si>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</si>
  <si>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</si>
  <si>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</si>
  <si>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</si>
  <si>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</si>
  <si>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</si>
  <si>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</si>
  <si>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</si>
  <si>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</si>
  <si>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</si>
  <si>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</si>
  <si>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</si>
  <si>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</si>
  <si>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</si>
  <si>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</si>
  <si>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</si>
  <si>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</si>
  <si>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</si>
  <si>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</si>
  <si>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</si>
  <si>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</si>
  <si>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</si>
  <si>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</si>
  <si>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</si>
  <si>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</si>
  <si>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</si>
  <si>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</si>
  <si>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</si>
  <si>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</si>
  <si>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</si>
  <si>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</si>
  <si>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</si>
  <si>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</si>
  <si>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</si>
  <si>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</si>
  <si>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</si>
  <si>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</si>
  <si>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</si>
  <si>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</si>
  <si>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</si>
  <si>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</si>
  <si>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</si>
  <si>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</si>
  <si>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</si>
  <si>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</si>
  <si>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</si>
  <si>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</si>
  <si>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</si>
  <si>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</si>
  <si>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</si>
  <si>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</si>
  <si>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</si>
  <si>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</si>
  <si>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</si>
  <si>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</si>
  <si>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</si>
  <si>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</si>
  <si>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</si>
  <si>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</si>
  <si>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</si>
  <si>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</si>
  <si>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</si>
  <si>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</si>
  <si>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</si>
  <si>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</si>
  <si>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</si>
  <si>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</si>
  <si>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</si>
  <si>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</si>
  <si>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</si>
  <si>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</si>
  <si>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</si>
  <si>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</si>
  <si>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</si>
  <si>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</si>
  <si>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</si>
  <si>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</si>
  <si>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</si>
  <si>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</si>
  <si>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</si>
  <si>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</si>
  <si>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</si>
  <si>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</si>
  <si>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</si>
  <si>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</si>
  <si>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</si>
  <si>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</si>
  <si>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</si>
  <si>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</si>
  <si>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</si>
  <si>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</si>
  <si>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</si>
  <si>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</si>
  <si>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</si>
  <si>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</si>
  <si>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</si>
  <si>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</si>
  <si>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</si>
  <si>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</si>
  <si>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</si>
  <si>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</si>
  <si>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</si>
  <si>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</si>
  <si>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</si>
  <si>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</si>
  <si>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</si>
  <si>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</si>
  <si>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</si>
  <si>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</si>
  <si>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</si>
  <si>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</si>
  <si>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</si>
  <si>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</si>
  <si>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</si>
  <si>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</si>
  <si>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</si>
  <si>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</si>
  <si>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</si>
  <si>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</si>
  <si>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</si>
  <si>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</si>
  <si>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</si>
  <si>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</si>
  <si>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</si>
  <si>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</si>
  <si>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</si>
  <si>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</si>
  <si>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</si>
  <si>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</si>
  <si>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</si>
  <si>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</si>
  <si>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</si>
  <si>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</si>
  <si>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</si>
  <si>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</si>
  <si>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</si>
  <si>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</si>
  <si>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</si>
  <si>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</si>
  <si>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</si>
  <si>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</si>
  <si>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</si>
  <si>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</si>
  <si>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</si>
  <si>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</si>
  <si>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</si>
  <si>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</si>
  <si>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</si>
  <si>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</si>
  <si>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</si>
  <si>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</si>
  <si>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</si>
  <si>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</si>
  <si>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</si>
  <si>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</si>
  <si>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</si>
  <si>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</si>
  <si>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</si>
  <si>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</si>
  <si>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</si>
  <si>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</si>
  <si>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</si>
  <si>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</si>
  <si>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</si>
  <si>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</si>
  <si>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</si>
  <si>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</si>
  <si>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</si>
  <si>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</si>
  <si>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</si>
  <si>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</si>
  <si>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</si>
  <si>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</si>
  <si>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</si>
  <si>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</si>
  <si>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</si>
  <si>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</si>
  <si>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</si>
  <si>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</si>
  <si>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</si>
  <si>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</si>
  <si>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</si>
  <si>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</si>
  <si>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</si>
  <si>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</si>
  <si>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</si>
  <si>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</si>
  <si>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</si>
  <si>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</si>
  <si>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</si>
  <si>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</si>
  <si>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</si>
  <si>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</si>
  <si>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</si>
  <si>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</si>
  <si>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</si>
  <si>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</si>
  <si>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</si>
  <si>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</si>
  <si>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</si>
  <si>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</si>
  <si>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</si>
  <si>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</si>
  <si>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</si>
  <si>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</si>
  <si>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</si>
  <si>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</si>
  <si>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</si>
  <si>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</si>
  <si>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</si>
  <si>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</si>
  <si>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</si>
  <si>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</si>
  <si>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</si>
  <si>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</si>
  <si>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</si>
  <si>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</si>
  <si>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</si>
  <si>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</si>
  <si>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</si>
  <si>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</si>
  <si>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</si>
  <si>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</si>
  <si>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</si>
  <si>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</si>
  <si>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</si>
  <si>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</si>
  <si>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</si>
  <si>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</si>
  <si>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</si>
  <si>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</si>
  <si>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</si>
  <si>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</si>
  <si>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</si>
  <si>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</si>
  <si>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</si>
  <si>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</si>
  <si>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</si>
  <si>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</si>
  <si>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</si>
  <si>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</si>
  <si>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</si>
  <si>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</si>
  <si>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</si>
  <si>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</si>
  <si>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</si>
  <si>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</si>
  <si>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</si>
  <si>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</si>
  <si>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</si>
  <si>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</si>
  <si>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</si>
  <si>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</si>
  <si>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</si>
  <si>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</si>
  <si>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</si>
  <si>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</si>
  <si>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</si>
  <si>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</si>
  <si>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</si>
  <si>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</si>
  <si>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</si>
  <si>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</si>
  <si>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</si>
  <si>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</si>
  <si>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</si>
  <si>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</si>
  <si>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</si>
  <si>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</si>
  <si>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</si>
  <si>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</si>
  <si>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</si>
  <si>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</si>
  <si>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</si>
  <si>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</si>
  <si>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</si>
  <si>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</si>
  <si>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</si>
  <si>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</si>
  <si>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</si>
  <si>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</si>
  <si>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</si>
  <si>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</si>
  <si>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</si>
  <si>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</si>
  <si>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</si>
  <si>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</si>
  <si>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</si>
  <si>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</si>
  <si>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</si>
  <si>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</si>
  <si>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</si>
  <si>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</si>
  <si>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</si>
  <si>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</si>
  <si>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</si>
  <si>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</si>
  <si>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</si>
  <si>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</si>
  <si>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</si>
  <si>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</si>
  <si>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</si>
  <si>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</si>
  <si>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</si>
  <si>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</si>
  <si>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</si>
  <si>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</si>
  <si>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</si>
  <si>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</si>
  <si>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</si>
  <si>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</si>
  <si>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</si>
  <si>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</si>
  <si>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</si>
  <si>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</si>
  <si>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</si>
  <si>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</si>
  <si>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</si>
  <si>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</si>
  <si>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</si>
  <si>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</si>
  <si>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</si>
  <si>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</si>
  <si>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</si>
  <si>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</si>
  <si>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</si>
  <si>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</si>
  <si>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</si>
  <si>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</si>
  <si>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</si>
  <si>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</si>
  <si>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</si>
  <si>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</si>
  <si>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</si>
  <si>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</si>
  <si>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</si>
  <si>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</si>
  <si>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</si>
  <si>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</si>
  <si>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</si>
  <si>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</si>
  <si>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</si>
  <si>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</si>
  <si>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</si>
  <si>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</si>
  <si>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</si>
  <si>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</si>
  <si>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</si>
  <si>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</si>
  <si>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</si>
  <si>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</si>
  <si>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</si>
  <si>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</si>
  <si>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</si>
  <si>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</si>
  <si>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</si>
  <si>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</si>
  <si>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</si>
  <si>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</si>
  <si>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</si>
  <si>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</si>
  <si>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</si>
  <si>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</si>
  <si>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</si>
  <si>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</si>
  <si>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</si>
  <si>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</si>
  <si>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</si>
  <si>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</si>
  <si>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</si>
  <si>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</si>
  <si>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</si>
  <si>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</si>
  <si>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</si>
  <si>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</si>
  <si>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</si>
  <si>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</si>
  <si>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</si>
  <si>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</si>
  <si>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</si>
  <si>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</si>
  <si>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</si>
  <si>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</si>
  <si>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</si>
  <si>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</si>
  <si>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</si>
  <si>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</si>
  <si>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</si>
  <si>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</si>
  <si>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</si>
  <si>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</si>
  <si>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</si>
  <si>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</si>
  <si>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</si>
  <si>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</si>
  <si>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</si>
  <si>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</si>
  <si>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</si>
  <si>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</si>
  <si>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</si>
  <si>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</si>
  <si>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</si>
  <si>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</si>
  <si>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</si>
  <si>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</si>
  <si>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</si>
  <si>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</si>
  <si>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</si>
  <si>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</si>
  <si>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</si>
  <si>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</si>
  <si>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</si>
  <si>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</si>
  <si>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</si>
  <si>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</si>
  <si>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</si>
  <si>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</si>
  <si>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</si>
  <si>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</si>
  <si>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</si>
  <si>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</si>
  <si>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</si>
  <si>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</si>
  <si>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</si>
  <si>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</si>
  <si>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</si>
  <si>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</si>
  <si>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</si>
  <si>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</si>
  <si>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</si>
  <si>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</si>
  <si>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</si>
  <si>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</si>
  <si>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</si>
  <si>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</si>
  <si>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</si>
  <si>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</si>
  <si>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</si>
  <si>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</si>
  <si>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</si>
  <si>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</si>
  <si>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</si>
  <si>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</si>
  <si>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</si>
  <si>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</si>
  <si>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</si>
  <si>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</si>
  <si>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</si>
  <si>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</si>
  <si>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</si>
  <si>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</si>
  <si>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</si>
  <si>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</si>
  <si>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</si>
  <si>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</si>
  <si>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</si>
  <si>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</si>
  <si>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</si>
  <si>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</si>
  <si>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</si>
  <si>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</si>
  <si>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</si>
  <si>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</si>
  <si>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</si>
  <si>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</si>
  <si>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</si>
  <si>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</si>
  <si>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</si>
  <si>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</si>
  <si>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</si>
  <si>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</si>
  <si>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</si>
  <si>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</si>
  <si>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</si>
  <si>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</si>
  <si>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</si>
  <si>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</si>
  <si>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</si>
  <si>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</si>
  <si>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</si>
  <si>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</si>
  <si>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</si>
  <si>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</si>
  <si>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</si>
  <si>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</si>
  <si>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</si>
  <si>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</si>
  <si>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</si>
  <si>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</si>
  <si>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</si>
  <si>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</si>
  <si>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</si>
  <si>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</si>
  <si>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</si>
  <si>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</si>
  <si>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</si>
  <si>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</si>
  <si>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</si>
  <si>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</si>
  <si>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</si>
  <si>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</si>
  <si>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</si>
  <si>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</si>
  <si>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</si>
  <si>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</si>
  <si>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</si>
  <si>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</si>
  <si>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</si>
  <si>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</si>
  <si>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</si>
  <si>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</si>
  <si>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</si>
  <si>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</si>
  <si>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</si>
  <si>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</si>
  <si>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</si>
  <si>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</si>
  <si>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</si>
  <si>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</si>
  <si>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</si>
  <si>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</si>
  <si>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</si>
  <si>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</si>
  <si>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</si>
  <si>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</si>
  <si>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</si>
  <si>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</si>
  <si>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</si>
  <si>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</si>
  <si>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</si>
  <si>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</si>
  <si>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</si>
  <si>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</si>
  <si>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</si>
  <si>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</si>
  <si>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</si>
  <si>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</si>
  <si>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</si>
  <si>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</si>
  <si>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</si>
  <si>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</si>
  <si>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</si>
  <si>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</si>
  <si>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</si>
  <si>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</si>
  <si>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</si>
  <si>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</si>
  <si>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</si>
  <si>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</si>
  <si>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</si>
  <si>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</si>
  <si>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</si>
  <si>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</si>
  <si>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</si>
  <si>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</si>
  <si>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</si>
  <si>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</si>
  <si>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</si>
  <si>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</si>
  <si>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</si>
  <si>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</si>
  <si>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</si>
  <si>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</si>
  <si>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</si>
  <si>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</si>
  <si>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</si>
  <si>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</si>
  <si>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</si>
  <si>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</si>
  <si>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</si>
  <si>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</si>
  <si>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</si>
  <si>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</si>
  <si>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</si>
  <si>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</si>
  <si>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</si>
  <si>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</si>
  <si>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</si>
  <si>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</si>
  <si>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</si>
  <si>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</si>
  <si>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</si>
  <si>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</si>
  <si>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</si>
  <si>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</si>
  <si>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</si>
  <si>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</si>
  <si>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</si>
  <si>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</si>
  <si>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</si>
  <si>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</si>
  <si>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</si>
  <si>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</si>
  <si>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</si>
  <si>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</si>
  <si>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</si>
  <si>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</si>
  <si>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</si>
  <si>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</si>
  <si>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</si>
  <si>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</si>
  <si>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</si>
  <si>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</si>
  <si>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</si>
  <si>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</si>
  <si>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</si>
  <si>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</si>
  <si>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</si>
  <si>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</si>
  <si>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</si>
  <si>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</si>
  <si>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</si>
  <si>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</si>
  <si>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</si>
  <si>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</si>
  <si>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</si>
  <si>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</si>
  <si>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</si>
  <si>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</si>
  <si>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</si>
  <si>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</si>
  <si>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</si>
  <si>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</si>
  <si>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</si>
  <si>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</si>
  <si>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</si>
  <si>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</si>
  <si>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</si>
  <si>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</si>
  <si>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</si>
  <si>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</si>
  <si>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</si>
  <si>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</si>
  <si>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</si>
  <si>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</si>
  <si>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</si>
  <si>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</si>
  <si>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</si>
  <si>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</si>
  <si>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</si>
  <si>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</si>
  <si>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</si>
  <si>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</si>
  <si>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</si>
  <si>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</si>
  <si>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</si>
  <si>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</si>
  <si>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</si>
  <si>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</si>
  <si>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</si>
  <si>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</si>
  <si>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</si>
  <si>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</si>
  <si>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</si>
  <si>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</si>
  <si>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</si>
  <si>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</si>
  <si>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</si>
  <si>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</si>
  <si>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</si>
  <si>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</si>
  <si>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</si>
  <si>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</si>
  <si>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</si>
  <si>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</si>
  <si>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</si>
  <si>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</si>
  <si>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</si>
  <si>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</si>
  <si>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</si>
  <si>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</si>
  <si>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</si>
  <si>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</si>
  <si>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</si>
  <si>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</si>
  <si>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</si>
  <si>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</si>
  <si>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</si>
  <si>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</si>
  <si>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</si>
  <si>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</si>
  <si>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</si>
  <si>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</si>
  <si>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</si>
  <si>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</si>
  <si>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</si>
  <si>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</si>
  <si>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</si>
  <si>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</si>
  <si>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</si>
  <si>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</si>
  <si>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</si>
  <si>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</si>
  <si>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</si>
  <si>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</si>
  <si>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</si>
  <si>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</si>
  <si>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</si>
  <si>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</si>
  <si>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</si>
  <si>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</si>
  <si>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</si>
  <si>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</si>
  <si>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</si>
  <si>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</si>
  <si>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</si>
  <si>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</si>
  <si>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</si>
  <si>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</si>
  <si>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</si>
  <si>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</si>
  <si>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</si>
  <si>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</si>
  <si>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</si>
  <si>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</si>
  <si>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</si>
  <si>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</si>
  <si>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</si>
  <si>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</si>
  <si>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</si>
  <si>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</si>
  <si>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</si>
  <si>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</si>
  <si>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</si>
  <si>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</si>
  <si>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</si>
  <si>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</si>
  <si>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</si>
  <si>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</si>
  <si>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</si>
  <si>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</si>
  <si>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</si>
  <si>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</si>
  <si>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</si>
  <si>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</si>
  <si>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</si>
  <si>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</si>
  <si>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</si>
  <si>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</si>
  <si>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</si>
  <si>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</si>
  <si>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</si>
  <si>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</si>
  <si>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</si>
  <si>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</si>
  <si>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</si>
  <si>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</si>
  <si>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</si>
  <si>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</si>
  <si>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</si>
  <si>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</si>
  <si>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</si>
  <si>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</si>
  <si>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</si>
  <si>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</si>
  <si>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</si>
  <si>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</si>
  <si>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</si>
  <si>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</si>
  <si>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</si>
  <si>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</si>
  <si>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</si>
  <si>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</si>
  <si>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</si>
  <si>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</si>
  <si>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</si>
  <si>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</si>
  <si>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</si>
  <si>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</si>
  <si>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</si>
  <si>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</si>
  <si>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</si>
  <si>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</si>
  <si>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</si>
  <si>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</si>
  <si>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</si>
  <si>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</si>
  <si>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</si>
  <si>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</si>
  <si>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</si>
  <si>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</si>
  <si>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</si>
  <si>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</si>
  <si>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</si>
  <si>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</si>
  <si>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</si>
  <si>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</si>
  <si>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</si>
  <si>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</si>
  <si>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</si>
  <si>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</si>
  <si>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</si>
  <si>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</si>
  <si>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</si>
  <si>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</si>
  <si>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</si>
  <si>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</si>
  <si>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</si>
  <si>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</si>
  <si>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</si>
  <si>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</si>
  <si>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</si>
  <si>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</si>
  <si>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</si>
  <si>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</si>
  <si>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</si>
  <si>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</si>
  <si>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</si>
  <si>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</si>
  <si>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</si>
  <si>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</si>
  <si>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</si>
  <si>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</si>
  <si>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</si>
  <si>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</si>
  <si>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</si>
  <si>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</si>
  <si>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</si>
  <si>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</si>
  <si>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</si>
  <si>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</si>
  <si>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</si>
  <si>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</si>
  <si>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</si>
  <si>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</si>
  <si>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</si>
  <si>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</si>
  <si>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</si>
  <si>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</si>
  <si>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</si>
  <si>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</si>
  <si>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</si>
  <si>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</si>
  <si>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</si>
  <si>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</si>
  <si>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</si>
  <si>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</si>
  <si>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</si>
  <si>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</si>
  <si>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</si>
  <si>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</si>
  <si>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</si>
  <si>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</si>
  <si>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</si>
  <si>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</si>
  <si>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</si>
  <si>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</si>
  <si>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</si>
  <si>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</si>
  <si>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</si>
  <si>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</si>
  <si>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</si>
  <si>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</si>
  <si>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</si>
  <si>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</si>
  <si>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</si>
  <si>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</si>
  <si>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</si>
  <si>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</si>
  <si>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</si>
  <si>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</si>
  <si>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</si>
  <si>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</si>
  <si>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</si>
  <si>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</si>
  <si>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</si>
  <si>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</si>
  <si>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</si>
  <si>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</si>
  <si>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</si>
  <si>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</si>
  <si>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</si>
  <si>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</si>
  <si>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</si>
  <si>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</si>
  <si>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</si>
  <si>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</si>
  <si>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</si>
  <si>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</si>
  <si>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</si>
  <si>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</si>
  <si>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</si>
  <si>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</si>
  <si>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</si>
  <si>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</si>
  <si>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</si>
  <si>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</si>
  <si>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</si>
  <si>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</si>
  <si>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</si>
  <si>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</si>
  <si>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</si>
  <si>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</si>
  <si>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</si>
  <si>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</si>
  <si>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</si>
  <si>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</si>
  <si>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</si>
  <si>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</si>
  <si>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</si>
  <si>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</si>
  <si>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</si>
  <si>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</si>
  <si>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</si>
  <si>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</si>
  <si>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</si>
  <si>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</si>
  <si>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</si>
  <si>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</si>
  <si>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</si>
  <si>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</si>
  <si>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</si>
  <si>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</si>
  <si>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</si>
  <si>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</si>
  <si>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</si>
  <si>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</si>
  <si>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</si>
  <si>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</si>
  <si>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</si>
  <si>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</si>
  <si>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</si>
  <si>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</si>
  <si>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</si>
  <si>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</si>
  <si>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</si>
  <si>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</si>
  <si>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</si>
  <si>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</si>
  <si>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</si>
  <si>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</si>
  <si>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</si>
  <si>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</si>
  <si>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</si>
  <si>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</si>
  <si>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</si>
  <si>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</si>
  <si>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</si>
  <si>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</si>
  <si>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</si>
  <si>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</si>
  <si>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</si>
  <si>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</si>
  <si>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</si>
  <si>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</si>
  <si>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</si>
  <si>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</si>
  <si>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</si>
  <si>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</si>
  <si>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</si>
  <si>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</si>
  <si>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</si>
  <si>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</si>
  <si>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</si>
  <si>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</si>
  <si>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</si>
  <si>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</si>
  <si>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</si>
  <si>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</si>
  <si>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</si>
  <si>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</si>
  <si>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</si>
  <si>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</si>
  <si>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</si>
  <si>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</si>
  <si>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</si>
  <si>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</si>
  <si>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</si>
  <si>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</si>
  <si>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</si>
  <si>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</si>
  <si>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</si>
  <si>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</si>
  <si>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</si>
  <si>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</si>
  <si>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</si>
  <si>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</si>
  <si>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</si>
  <si>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</si>
  <si>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</si>
  <si>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</si>
  <si>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</si>
  <si>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</si>
  <si>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</si>
  <si>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</si>
  <si>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</si>
  <si>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</si>
  <si>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</si>
  <si>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</si>
  <si>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</si>
  <si>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</si>
  <si>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</si>
  <si>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</si>
  <si>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</si>
  <si>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</si>
  <si>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</si>
  <si>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</si>
  <si>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</si>
  <si>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</si>
  <si>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</si>
  <si>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</si>
  <si>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</si>
  <si>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</si>
  <si>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</si>
  <si>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</si>
  <si>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</si>
  <si>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</si>
  <si>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</si>
  <si>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</si>
  <si>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</si>
  <si>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</si>
  <si>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</si>
  <si>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</si>
  <si>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</si>
  <si>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</si>
  <si>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</si>
  <si>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</si>
  <si>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</si>
  <si>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</si>
  <si>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</si>
  <si>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</si>
  <si>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</si>
  <si>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</si>
  <si>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</si>
  <si>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</si>
  <si>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</si>
  <si>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</si>
  <si>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</si>
  <si>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</si>
  <si>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</si>
  <si>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</si>
  <si>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</si>
  <si>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</si>
  <si>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</si>
  <si>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</si>
  <si>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</si>
  <si>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</si>
  <si>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</si>
  <si>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</si>
  <si>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</si>
  <si>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</si>
  <si>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</si>
  <si>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</si>
  <si>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</si>
  <si>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</si>
  <si>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</si>
  <si>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</si>
  <si>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</si>
  <si>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</si>
  <si>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</si>
  <si>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</si>
  <si>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</si>
  <si>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</si>
  <si>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</si>
  <si>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</si>
  <si>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</si>
  <si>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</si>
  <si>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</si>
  <si>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</si>
  <si>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</si>
  <si>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</si>
  <si>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</si>
  <si>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</si>
  <si>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</si>
  <si>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</si>
  <si>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</si>
  <si>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</si>
  <si>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</si>
  <si>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</si>
  <si>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</si>
  <si>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</si>
  <si>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</si>
  <si>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</si>
  <si>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</si>
  <si>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</si>
  <si>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</si>
  <si>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</si>
  <si>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</si>
  <si>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</si>
  <si>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</si>
  <si>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</si>
  <si>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</si>
  <si>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</si>
  <si>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</si>
  <si>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</si>
  <si>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</si>
  <si>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</si>
  <si>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</si>
  <si>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</si>
  <si>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</si>
  <si>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</si>
  <si>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</si>
  <si>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</si>
  <si>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</si>
  <si>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</si>
  <si>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</si>
  <si>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</si>
  <si>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</si>
  <si>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</si>
  <si>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</si>
  <si>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</si>
  <si>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</si>
  <si>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</si>
  <si>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</si>
  <si>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</si>
  <si>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</si>
  <si>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</si>
  <si>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</si>
  <si>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</si>
  <si>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</si>
  <si>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</si>
  <si>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</si>
  <si>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</si>
  <si>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</si>
  <si>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</si>
  <si>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</si>
  <si>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</si>
  <si>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</si>
  <si>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</si>
  <si>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</si>
  <si>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</si>
  <si>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</si>
  <si>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</si>
  <si>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</si>
  <si>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</si>
  <si>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</si>
  <si>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</si>
  <si>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</si>
  <si>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</si>
  <si>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</si>
  <si>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</si>
  <si>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</si>
  <si>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</si>
  <si>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</si>
  <si>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</si>
  <si>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</si>
  <si>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</si>
  <si>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</si>
  <si>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</si>
  <si>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</si>
  <si>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</si>
  <si>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</si>
  <si>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</si>
  <si>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</si>
  <si>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</si>
  <si>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</si>
  <si>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</si>
  <si>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</si>
  <si>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</si>
  <si>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</si>
  <si>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</si>
  <si>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</si>
  <si>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</si>
  <si>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</si>
  <si>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</si>
  <si>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</si>
  <si>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</si>
  <si>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</si>
  <si>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</si>
  <si>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</si>
  <si>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</si>
  <si>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</si>
  <si>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</si>
  <si>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</si>
  <si>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</si>
  <si>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</si>
  <si>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</si>
  <si>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</si>
  <si>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</si>
  <si>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</si>
  <si>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</si>
  <si>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</si>
  <si>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</si>
  <si>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</si>
  <si>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</si>
  <si>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</si>
  <si>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</si>
  <si>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</si>
  <si>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</si>
  <si>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</si>
  <si>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</si>
  <si>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</si>
  <si>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</si>
  <si>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</si>
  <si>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</si>
  <si>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</si>
  <si>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</si>
  <si>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</si>
  <si>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</si>
  <si>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</si>
  <si>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</si>
  <si>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</si>
  <si>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</si>
  <si>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</si>
  <si>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</si>
  <si>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</si>
  <si>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</si>
  <si>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</si>
  <si>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</si>
  <si>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</si>
  <si>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</si>
  <si>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</si>
  <si>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</si>
  <si>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</si>
  <si>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</si>
  <si>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</si>
  <si>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</si>
  <si>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</si>
  <si>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</si>
  <si>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</si>
  <si>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</si>
  <si>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</si>
  <si>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</si>
  <si>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</si>
  <si>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</si>
  <si>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</si>
  <si>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</si>
  <si>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</si>
  <si>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</si>
  <si>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</si>
  <si>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</si>
  <si>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</si>
  <si>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</si>
  <si>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</si>
  <si>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</si>
  <si>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</si>
  <si>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</si>
  <si>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</si>
  <si>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</si>
  <si>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</si>
  <si>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</si>
  <si>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</si>
  <si>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</si>
  <si>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</si>
  <si>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</si>
  <si>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</si>
  <si>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</si>
  <si>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</si>
  <si>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</si>
  <si>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</si>
  <si>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</si>
  <si>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</si>
  <si>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</si>
  <si>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</si>
  <si>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</si>
  <si>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</si>
  <si>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</si>
  <si>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</si>
  <si>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</si>
  <si>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</si>
  <si>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</si>
  <si>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</si>
  <si>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</si>
  <si>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</si>
  <si>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</si>
  <si>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</si>
  <si>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</si>
  <si>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</si>
  <si>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</si>
  <si>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</si>
  <si>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</si>
  <si>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</si>
  <si>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</si>
  <si>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</si>
  <si>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</si>
  <si>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</si>
  <si>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</si>
  <si>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</si>
  <si>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</si>
  <si>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</si>
  <si>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</si>
  <si>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</si>
  <si>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</si>
  <si>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</si>
  <si>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</si>
  <si>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</si>
  <si>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</si>
  <si>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</si>
  <si>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</si>
  <si>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</si>
  <si>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</si>
  <si>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</si>
  <si>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</si>
  <si>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</si>
  <si>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</si>
  <si>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</si>
  <si>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</si>
  <si>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</si>
  <si>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</si>
  <si>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</si>
  <si>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</si>
  <si>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</si>
  <si>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</si>
  <si>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</si>
  <si>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</si>
  <si>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</si>
  <si>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</si>
  <si>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</si>
  <si>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</si>
  <si>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</si>
  <si>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</si>
  <si>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</si>
  <si>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</si>
  <si>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</si>
  <si>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</si>
  <si>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</si>
  <si>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</si>
  <si>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</si>
  <si>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</si>
  <si>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</si>
  <si>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</si>
  <si>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</si>
  <si>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</si>
  <si>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</si>
  <si>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</si>
  <si>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</si>
  <si>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</si>
  <si>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</si>
  <si>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</si>
  <si>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</si>
  <si>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</si>
  <si>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</si>
  <si>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</si>
  <si>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</si>
  <si>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</si>
  <si>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</si>
  <si>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</si>
  <si>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</si>
  <si>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</si>
  <si>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</si>
  <si>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</si>
  <si>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</si>
  <si>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</si>
  <si>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</si>
  <si>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</si>
  <si>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</si>
  <si>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</si>
  <si>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</si>
  <si>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</si>
  <si>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</si>
  <si>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</si>
  <si>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</si>
  <si>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</si>
  <si>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</si>
  <si>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</si>
  <si>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</si>
  <si>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</si>
  <si>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</si>
  <si>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</si>
  <si>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</si>
  <si>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</si>
  <si>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</si>
  <si>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</si>
  <si>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</si>
  <si>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</si>
  <si>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</si>
  <si>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</si>
  <si>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</si>
  <si>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</si>
  <si>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</si>
  <si>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</si>
  <si>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</si>
  <si>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</si>
  <si>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</si>
  <si>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</si>
  <si>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</si>
  <si>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</si>
  <si>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</si>
  <si>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</si>
  <si>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</si>
  <si>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</si>
  <si>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</si>
  <si>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</si>
  <si>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</si>
  <si>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</si>
  <si>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</si>
  <si>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</si>
  <si>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</si>
  <si>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</si>
  <si>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</si>
  <si>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</si>
  <si>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</si>
  <si>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</si>
  <si>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</si>
  <si>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</si>
  <si>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</si>
  <si>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</si>
  <si>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</si>
  <si>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</si>
  <si>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</si>
  <si>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</si>
  <si>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</si>
  <si>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</si>
  <si>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</si>
  <si>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</si>
  <si>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</si>
  <si>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</si>
  <si>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</si>
  <si>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</si>
  <si>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</si>
  <si>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</si>
  <si>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</si>
  <si>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</si>
  <si>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</si>
  <si>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</si>
  <si>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</si>
  <si>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</si>
  <si>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</si>
  <si>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</si>
  <si>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</si>
  <si>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</si>
  <si>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</si>
  <si>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</si>
  <si>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</si>
  <si>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</si>
  <si>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</si>
  <si>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</si>
  <si>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</si>
  <si>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</si>
  <si>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</si>
  <si>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</si>
  <si>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</si>
  <si>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</si>
  <si>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</si>
  <si>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</si>
  <si>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</si>
  <si>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</si>
  <si>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</si>
  <si>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</si>
  <si>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</si>
  <si>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</si>
  <si>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</si>
  <si>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</si>
  <si>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</si>
  <si>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</si>
  <si>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</si>
  <si>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</si>
  <si>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</si>
  <si>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</si>
  <si>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</si>
  <si>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</si>
  <si>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</si>
  <si>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</si>
  <si>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</si>
  <si>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</si>
  <si>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</si>
  <si>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</si>
  <si>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</si>
  <si>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</si>
  <si>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</si>
  <si>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</si>
  <si>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</si>
  <si>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</si>
  <si>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</si>
  <si>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</si>
  <si>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</si>
  <si>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</si>
  <si>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</si>
  <si>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</si>
  <si>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</si>
  <si>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</si>
  <si>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</si>
  <si>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</si>
  <si>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</si>
  <si>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</si>
  <si>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</si>
  <si>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</si>
  <si>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</si>
  <si>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</si>
  <si>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</si>
  <si>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</si>
  <si>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</si>
  <si>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</si>
  <si>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</si>
  <si>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</si>
  <si>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</si>
  <si>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</si>
  <si>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</si>
  <si>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</si>
  <si>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</si>
  <si>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</si>
  <si>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</si>
  <si>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</si>
  <si>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</si>
  <si>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</si>
  <si>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</si>
  <si>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</si>
  <si>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</si>
  <si>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</si>
  <si>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</si>
  <si>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</si>
  <si>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</si>
  <si>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</si>
  <si>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</si>
  <si>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</si>
  <si>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</si>
  <si>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</si>
  <si>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</si>
  <si>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</si>
  <si>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</si>
  <si>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</si>
  <si>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</si>
  <si>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</si>
  <si>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</si>
  <si>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</si>
  <si>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</si>
  <si>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</si>
  <si>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</si>
  <si>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</si>
  <si>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</si>
  <si>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</si>
  <si>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</si>
  <si>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</si>
  <si>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</si>
  <si>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</si>
  <si>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</si>
  <si>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</si>
  <si>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</si>
  <si>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</si>
  <si>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</si>
  <si>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</si>
  <si>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</si>
  <si>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</si>
  <si>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</si>
  <si>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</si>
  <si>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</si>
  <si>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</si>
  <si>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</si>
  <si>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</si>
  <si>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</si>
  <si>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</si>
  <si>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</si>
  <si>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</si>
  <si>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</si>
  <si>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</si>
  <si>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</si>
  <si>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</si>
  <si>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</si>
  <si>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</si>
  <si>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</si>
  <si>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</si>
  <si>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</si>
  <si>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</si>
  <si>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</si>
  <si>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</si>
  <si>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</si>
  <si>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</si>
  <si>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</si>
  <si>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</si>
  <si>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</si>
  <si>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</si>
  <si>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</si>
  <si>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</si>
  <si>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</si>
  <si>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</si>
  <si>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</si>
  <si>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</si>
  <si>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</si>
  <si>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</si>
  <si>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</si>
  <si>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</si>
  <si>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</si>
  <si>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</si>
  <si>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</si>
  <si>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</si>
  <si>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</si>
  <si>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</si>
  <si>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</si>
  <si>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</si>
  <si>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</si>
  <si>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</si>
  <si>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</si>
  <si>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</si>
  <si>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</si>
  <si>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</si>
  <si>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</si>
  <si>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</si>
  <si>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</si>
  <si>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</si>
  <si>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</si>
  <si>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</si>
  <si>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</si>
  <si>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</si>
  <si>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</si>
  <si>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</si>
  <si>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</si>
  <si>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</si>
  <si>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</si>
  <si>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</si>
  <si>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</si>
  <si>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</si>
  <si>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</si>
  <si>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</si>
  <si>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</si>
  <si>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</si>
  <si>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</si>
  <si>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</si>
  <si>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</si>
  <si>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</si>
  <si>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</si>
  <si>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</si>
  <si>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</si>
  <si>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</si>
  <si>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</si>
  <si>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</si>
  <si>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</si>
  <si>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</si>
  <si>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</si>
  <si>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</si>
  <si>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</si>
  <si>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</si>
  <si>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</si>
  <si>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</si>
  <si>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</si>
  <si>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</si>
  <si>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</si>
  <si>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</si>
  <si>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</si>
  <si>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</si>
  <si>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</si>
  <si>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</si>
  <si>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</si>
  <si>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</si>
  <si>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</si>
  <si>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</si>
  <si>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</si>
  <si>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</si>
  <si>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</si>
  <si>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</si>
  <si>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</si>
  <si>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</si>
  <si>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</si>
  <si>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</si>
  <si>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</si>
  <si>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</si>
  <si>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</si>
  <si>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</si>
  <si>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</si>
  <si>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</si>
  <si>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</si>
  <si>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</si>
  <si>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</si>
  <si>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</si>
  <si>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</si>
  <si>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</si>
  <si>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</si>
  <si>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</si>
  <si>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</si>
  <si>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</si>
  <si>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</si>
  <si>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</si>
  <si>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</si>
  <si>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</si>
  <si>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</si>
  <si>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</si>
  <si>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</si>
  <si>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</si>
  <si>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</si>
  <si>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</si>
  <si>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</si>
  <si>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</si>
  <si>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</si>
  <si>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</si>
  <si>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</si>
  <si>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</si>
  <si>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</si>
  <si>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</si>
  <si>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</si>
  <si>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</si>
  <si>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</si>
  <si>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</si>
  <si>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</si>
  <si>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</si>
  <si>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</si>
  <si>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</si>
  <si>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</si>
  <si>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</si>
  <si>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</si>
  <si>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</si>
  <si>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</si>
  <si>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</si>
  <si>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</si>
  <si>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</si>
  <si>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</si>
  <si>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</si>
  <si>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</si>
  <si>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</si>
  <si>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</si>
  <si>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</si>
  <si>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</si>
  <si>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</si>
  <si>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</si>
  <si>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</si>
  <si>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</si>
  <si>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</si>
  <si>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</si>
  <si>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</si>
  <si>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</si>
  <si>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</si>
  <si>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</si>
  <si>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</si>
  <si>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</si>
  <si>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</si>
  <si>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</si>
  <si>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</si>
  <si>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</si>
  <si>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</si>
  <si>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</si>
  <si>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</si>
  <si>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</si>
  <si>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</si>
  <si>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</si>
  <si>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</si>
  <si>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</si>
  <si>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</si>
  <si>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</si>
  <si>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</si>
  <si>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</si>
  <si>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</si>
  <si>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</si>
  <si>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</si>
  <si>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</si>
  <si>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</si>
  <si>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</si>
  <si>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</si>
  <si>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</si>
  <si>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</si>
  <si>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</si>
  <si>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</si>
  <si>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</si>
  <si>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</si>
  <si>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</si>
  <si>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</si>
  <si>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</si>
  <si>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</si>
  <si>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</si>
  <si>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</si>
  <si>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</si>
  <si>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</si>
  <si>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</si>
  <si>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</si>
  <si>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</si>
  <si>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</si>
  <si>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</si>
  <si>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</si>
  <si>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</si>
  <si>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</si>
  <si>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</si>
  <si>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</si>
  <si>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</si>
  <si>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</si>
  <si>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</si>
  <si>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</si>
  <si>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</si>
  <si>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</si>
  <si>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</si>
  <si>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</si>
  <si>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</si>
  <si>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</si>
  <si>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</si>
  <si>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</si>
  <si>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</si>
  <si>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</si>
  <si>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</si>
  <si>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</si>
  <si>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</si>
  <si>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</si>
  <si>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</si>
  <si>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</si>
  <si>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</si>
  <si>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</si>
  <si>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</si>
  <si>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</si>
  <si>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</si>
  <si>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</si>
  <si>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</si>
  <si>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</si>
  <si>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</si>
  <si>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</si>
  <si>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</si>
  <si>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</si>
  <si>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</si>
  <si>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</si>
  <si>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</si>
  <si>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</si>
  <si>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</si>
  <si>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</si>
  <si>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</si>
  <si>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</si>
  <si>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</si>
  <si>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</si>
  <si>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</si>
  <si>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</si>
  <si>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</si>
  <si>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</si>
  <si>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</si>
  <si>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</si>
  <si>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</si>
  <si>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</si>
  <si>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</si>
  <si>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</si>
  <si>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</si>
  <si>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</si>
  <si>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</si>
  <si>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</si>
  <si>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</si>
  <si>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</si>
  <si>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</si>
  <si>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</si>
  <si>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</si>
  <si>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</si>
  <si>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</si>
  <si>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</si>
  <si>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</si>
  <si>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</si>
  <si>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</si>
  <si>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</si>
  <si>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</si>
  <si>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</si>
  <si>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</si>
  <si>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</si>
  <si>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</si>
  <si>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</si>
  <si>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</si>
  <si>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</si>
  <si>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</si>
  <si>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</si>
  <si>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</si>
  <si>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</si>
  <si>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</si>
  <si>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</si>
  <si>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</si>
  <si>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</si>
  <si>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</si>
  <si>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</si>
  <si>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</si>
  <si>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</si>
  <si>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</si>
  <si>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</si>
  <si>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</si>
  <si>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</si>
  <si>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</si>
  <si>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</si>
  <si>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</si>
  <si>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</si>
  <si>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</si>
  <si>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</si>
  <si>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</si>
  <si>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</si>
  <si>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</si>
  <si>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</si>
  <si>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</si>
  <si>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</si>
  <si>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</si>
  <si>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</si>
  <si>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</si>
  <si>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</si>
  <si>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</si>
  <si>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</si>
  <si>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</si>
  <si>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</si>
  <si>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</si>
  <si>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</si>
  <si>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</si>
  <si>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</si>
  <si>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</si>
  <si>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</si>
  <si>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</si>
  <si>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</si>
  <si>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</si>
  <si>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</si>
  <si>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</si>
  <si>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</si>
  <si>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</si>
  <si>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</si>
  <si>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</si>
  <si>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</si>
  <si>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</si>
  <si>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</si>
  <si>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</si>
  <si>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</si>
  <si>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</si>
  <si>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</si>
  <si>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</si>
  <si>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</si>
  <si>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</si>
  <si>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</si>
  <si>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</si>
  <si>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</si>
  <si>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</si>
  <si>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</si>
  <si>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</si>
  <si>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</si>
  <si>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</si>
  <si>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</si>
  <si>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</si>
  <si>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</si>
  <si>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</si>
  <si>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</si>
  <si>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</si>
  <si>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</si>
  <si>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</si>
  <si>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</si>
  <si>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</si>
  <si>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</si>
  <si>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</si>
  <si>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</si>
  <si>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</si>
  <si>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</si>
  <si>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</si>
  <si>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</si>
  <si>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</si>
  <si>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</si>
  <si>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</si>
  <si>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</si>
  <si>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</si>
  <si>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</si>
  <si>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</si>
  <si>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</si>
  <si>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</si>
  <si>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</si>
  <si>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</si>
  <si>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</si>
  <si>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</si>
  <si>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</si>
  <si>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</si>
  <si>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</si>
  <si>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</si>
  <si>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</si>
  <si>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</si>
  <si>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</si>
  <si>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</si>
  <si>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</si>
  <si>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</si>
  <si>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</si>
  <si>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</si>
  <si>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</si>
  <si>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</si>
  <si>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</si>
  <si>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</si>
  <si>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</si>
  <si>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</si>
  <si>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</si>
  <si>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</si>
  <si>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</si>
  <si>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</si>
  <si>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</si>
  <si>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</si>
  <si>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</si>
  <si>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</si>
  <si>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</si>
  <si>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</si>
  <si>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</si>
  <si>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</si>
  <si>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</si>
  <si>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</si>
  <si>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</si>
  <si>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</si>
  <si>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</si>
  <si>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</si>
  <si>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</si>
  <si>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</si>
  <si>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</si>
  <si>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</si>
  <si>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</si>
  <si>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</si>
  <si>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</si>
  <si>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</si>
  <si>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</si>
  <si>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</si>
  <si>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</si>
  <si>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</si>
  <si>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</si>
  <si>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</si>
  <si>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</si>
  <si>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</si>
  <si>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</si>
  <si>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</si>
  <si>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</si>
  <si>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</si>
  <si>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</si>
  <si>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</si>
  <si>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</si>
  <si>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</si>
  <si>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</si>
  <si>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</si>
  <si>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</si>
  <si>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</si>
  <si>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</si>
  <si>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</si>
  <si>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</si>
  <si>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</si>
  <si>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</si>
  <si>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</si>
  <si>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</si>
  <si>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</si>
  <si>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</si>
  <si>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</si>
  <si>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</si>
  <si>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</si>
  <si>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</si>
  <si>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</si>
  <si>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</si>
  <si>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</si>
  <si>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</si>
  <si>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</si>
  <si>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</si>
  <si>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</si>
  <si>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</si>
  <si>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</si>
  <si>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</si>
  <si>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</si>
  <si>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</si>
  <si>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</si>
  <si>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</si>
  <si>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</si>
  <si>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</si>
  <si>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</si>
  <si>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</si>
  <si>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</si>
  <si>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</si>
  <si>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</si>
  <si>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</si>
  <si>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</si>
  <si>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</si>
  <si>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</si>
  <si>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</si>
  <si>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</si>
  <si>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</si>
  <si>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</si>
  <si>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</si>
  <si>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</si>
  <si>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</si>
  <si>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</si>
  <si>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</si>
  <si>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</si>
  <si>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</si>
  <si>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</si>
  <si>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</si>
  <si>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</si>
  <si>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</si>
  <si>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</si>
  <si>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</si>
  <si>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</si>
  <si>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</si>
  <si>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</si>
  <si>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</si>
  <si>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</si>
  <si>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</si>
  <si>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</si>
  <si>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</si>
  <si>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</si>
  <si>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</si>
  <si>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</si>
  <si>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</si>
  <si>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</si>
  <si>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</si>
  <si>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</si>
  <si>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</si>
  <si>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</si>
  <si>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</si>
  <si>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</si>
  <si>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</si>
  <si>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</si>
  <si>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</si>
  <si>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</si>
  <si>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</si>
  <si>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</si>
  <si>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</si>
  <si>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</si>
  <si>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</si>
  <si>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</si>
  <si>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</si>
  <si>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</si>
  <si>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</si>
  <si>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</si>
  <si>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</si>
  <si>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</si>
  <si>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</si>
  <si>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</si>
  <si>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</si>
  <si>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</si>
  <si>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</si>
  <si>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</si>
  <si>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</si>
  <si>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</si>
  <si>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</si>
  <si>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</si>
  <si>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</si>
  <si>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</si>
  <si>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</si>
  <si>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</si>
  <si>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</si>
  <si>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</si>
  <si>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</si>
  <si>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</si>
  <si>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</si>
  <si>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</si>
  <si>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</si>
  <si>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</si>
  <si>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</si>
  <si>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</si>
  <si>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</si>
  <si>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</si>
  <si>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</si>
  <si>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</si>
  <si>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</si>
  <si>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</si>
  <si>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</si>
  <si>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</si>
  <si>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</si>
  <si>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</si>
  <si>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</si>
  <si>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</si>
  <si>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</si>
  <si>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</si>
  <si>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</si>
  <si>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</si>
  <si>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</si>
  <si>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</si>
  <si>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</si>
  <si>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</si>
  <si>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</si>
  <si>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</si>
  <si>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</si>
  <si>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</si>
  <si>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</si>
  <si>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</si>
  <si>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</si>
  <si>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</si>
  <si>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</si>
  <si>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</si>
  <si>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</si>
  <si>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</si>
  <si>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</si>
  <si>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</si>
  <si>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</si>
  <si>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</si>
  <si>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</si>
  <si>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</si>
  <si>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</si>
  <si>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</si>
  <si>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</si>
  <si>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</si>
  <si>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</si>
  <si>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</si>
  <si>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</si>
  <si>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</si>
  <si>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</si>
  <si>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</si>
  <si>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</si>
  <si>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</si>
  <si>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</si>
  <si>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</si>
  <si>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</si>
  <si>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</si>
  <si>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</si>
  <si>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</si>
  <si>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</si>
  <si>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</si>
  <si>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</si>
  <si>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</si>
  <si>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</si>
  <si>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</si>
  <si>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</si>
  <si>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</si>
  <si>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</si>
  <si>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</si>
  <si>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</si>
  <si>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</si>
  <si>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</si>
  <si>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</si>
  <si>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</si>
  <si>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</si>
  <si>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</si>
  <si>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</si>
  <si>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</si>
  <si>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</si>
  <si>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</si>
  <si>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</si>
  <si>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</si>
  <si>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</si>
  <si>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</si>
  <si>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</si>
  <si>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</si>
  <si>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</si>
  <si>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</si>
  <si>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</si>
  <si>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</si>
  <si>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</si>
  <si>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</si>
  <si>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</si>
  <si>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</si>
  <si>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</si>
  <si>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</si>
  <si>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</si>
  <si>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</si>
  <si>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</si>
  <si>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</si>
  <si>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</si>
  <si>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</si>
  <si>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</si>
  <si>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</si>
  <si>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</si>
  <si>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</si>
  <si>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</si>
  <si>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</si>
  <si>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</si>
  <si>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</si>
  <si>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</si>
  <si>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</si>
  <si>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</si>
  <si>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</si>
  <si>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</si>
  <si>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</si>
  <si>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</si>
  <si>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</si>
  <si>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</si>
  <si>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</si>
  <si>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</si>
  <si>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</si>
  <si>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</si>
  <si>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</si>
  <si>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</si>
  <si>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</si>
  <si>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</si>
  <si>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</si>
  <si>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</si>
  <si>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</si>
  <si>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</si>
  <si>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</si>
  <si>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</si>
  <si>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</si>
  <si>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</si>
  <si>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</si>
  <si>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</si>
  <si>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</si>
  <si>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</si>
  <si>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</si>
  <si>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</si>
  <si>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</si>
  <si>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</si>
  <si>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</si>
  <si>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</si>
  <si>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</si>
  <si>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</si>
  <si>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</si>
  <si>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</si>
  <si>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</si>
  <si>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</si>
  <si>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</si>
  <si>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</si>
  <si>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</si>
  <si>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</si>
  <si>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</si>
  <si>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</si>
  <si>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</si>
  <si>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</si>
  <si>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</si>
  <si>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</si>
  <si>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</si>
  <si>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</si>
  <si>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</si>
  <si>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</si>
  <si>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</si>
  <si>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</si>
  <si>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</si>
  <si>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</si>
  <si>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</si>
  <si>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</si>
  <si>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</si>
  <si>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</si>
  <si>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</si>
  <si>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</si>
  <si>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</si>
  <si>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</si>
  <si>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</si>
  <si>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</si>
  <si>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</si>
  <si>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</si>
  <si>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</si>
  <si>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</si>
  <si>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</si>
  <si>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</si>
  <si>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</si>
  <si>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</si>
  <si>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</si>
  <si>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</si>
  <si>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</si>
  <si>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</si>
  <si>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</si>
  <si>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</si>
  <si>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</si>
  <si>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</si>
  <si>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</si>
  <si>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</si>
  <si>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</si>
  <si>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</si>
  <si>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</si>
  <si>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</si>
  <si>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</si>
  <si>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</si>
  <si>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</si>
  <si>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</si>
  <si>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</si>
  <si>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</si>
  <si>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</si>
  <si>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</si>
  <si>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</si>
  <si>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</si>
  <si>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</si>
  <si>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</si>
  <si>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</si>
  <si>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</si>
  <si>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</si>
  <si>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</si>
  <si>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</si>
  <si>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</si>
  <si>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</si>
  <si>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</si>
  <si>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</si>
  <si>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</si>
  <si>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</si>
  <si>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</si>
  <si>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</si>
  <si>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</si>
  <si>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</si>
  <si>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</si>
  <si>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</si>
  <si>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</si>
  <si>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</si>
  <si>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</si>
  <si>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</si>
  <si>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</si>
  <si>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</si>
  <si>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</si>
  <si>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</si>
  <si>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</si>
  <si>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</si>
  <si>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</si>
  <si>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</si>
  <si>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</si>
  <si>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</si>
  <si>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</si>
  <si>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</si>
  <si>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</si>
  <si>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</si>
  <si>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</si>
  <si>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</si>
  <si>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</si>
  <si>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</si>
  <si>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</si>
  <si>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</si>
  <si>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</si>
  <si>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</si>
  <si>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</si>
  <si>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</si>
  <si>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</si>
  <si>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</si>
  <si>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</si>
  <si>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</si>
  <si>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</si>
  <si>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</si>
  <si>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</si>
  <si>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</si>
  <si>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</si>
  <si>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</si>
  <si>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</si>
  <si>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</si>
  <si>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</si>
  <si>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</si>
  <si>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</si>
  <si>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</si>
  <si>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</si>
  <si>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</si>
  <si>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</si>
  <si>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</si>
  <si>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</si>
  <si>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</si>
  <si>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</si>
  <si>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</si>
  <si>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</si>
  <si>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</si>
  <si>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</si>
  <si>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</si>
  <si>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</si>
  <si>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</si>
  <si>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</si>
  <si>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</si>
  <si>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</si>
  <si>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</si>
  <si>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</si>
  <si>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</si>
  <si>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</si>
  <si>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</si>
  <si>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</si>
  <si>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</si>
  <si>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</si>
  <si>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</si>
  <si>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</si>
  <si>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</si>
  <si>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</si>
  <si>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</si>
  <si>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</si>
  <si>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</si>
  <si>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</si>
  <si>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</si>
  <si>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</si>
  <si>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</si>
  <si>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</si>
  <si>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</si>
  <si>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</si>
  <si>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</si>
  <si>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</si>
  <si>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</si>
  <si>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</si>
  <si>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</si>
  <si>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</si>
  <si>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</si>
  <si>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</si>
  <si>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</si>
  <si>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</si>
  <si>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</si>
  <si>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</si>
  <si>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</si>
  <si>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</si>
  <si>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</si>
  <si>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</si>
  <si>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</si>
  <si>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</si>
  <si>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</si>
  <si>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</si>
  <si>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</si>
  <si>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</si>
  <si>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</si>
  <si>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</si>
  <si>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</si>
  <si>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</si>
  <si>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</si>
  <si>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</si>
  <si>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</si>
  <si>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</si>
  <si>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</si>
  <si>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</si>
  <si>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</si>
  <si>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</si>
  <si>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</si>
  <si>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</si>
  <si>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</si>
  <si>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</si>
  <si>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</si>
  <si>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</si>
  <si>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</si>
  <si>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</si>
  <si>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</si>
  <si>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</si>
  <si>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</si>
  <si>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</si>
  <si>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</si>
  <si>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</si>
  <si>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</si>
  <si>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</si>
  <si>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</si>
  <si>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</si>
  <si>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</si>
  <si>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</si>
  <si>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</si>
  <si>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</si>
  <si>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</si>
  <si>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</si>
  <si>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</si>
  <si>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</si>
  <si>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</si>
  <si>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</si>
  <si>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</si>
  <si>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</si>
  <si>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</si>
  <si>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</si>
  <si>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</si>
  <si>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</si>
  <si>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</si>
  <si>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</si>
  <si>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</si>
  <si>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</si>
  <si>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</si>
  <si>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</si>
  <si>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</si>
  <si>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</si>
  <si>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</si>
  <si>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</si>
  <si>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</si>
  <si>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</si>
  <si>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</si>
  <si>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</si>
  <si>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</si>
  <si>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</si>
  <si>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</si>
  <si>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</si>
  <si>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</si>
  <si>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</si>
  <si>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</si>
  <si>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</si>
  <si>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</si>
  <si>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</si>
  <si>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</si>
  <si>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</si>
  <si>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</si>
  <si>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</si>
  <si>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</si>
  <si>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</si>
  <si>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</si>
  <si>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</si>
  <si>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</si>
  <si>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</si>
  <si>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</si>
  <si>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</si>
  <si>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</si>
  <si>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</si>
  <si>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</si>
  <si>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</si>
  <si>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</si>
  <si>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</si>
  <si>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</si>
  <si>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</si>
  <si>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</si>
  <si>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</si>
  <si>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</si>
  <si>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</si>
  <si>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</si>
  <si>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</si>
  <si>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</si>
  <si>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</si>
  <si>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</si>
  <si>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</si>
  <si>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</si>
  <si>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</si>
  <si>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</si>
  <si>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</si>
  <si>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</si>
  <si>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</si>
  <si>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</si>
  <si>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</si>
  <si>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</si>
  <si>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</si>
  <si>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</si>
  <si>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</si>
  <si>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</si>
  <si>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</si>
  <si>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</si>
  <si>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</si>
  <si>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</si>
  <si>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</si>
  <si>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</si>
  <si>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</si>
  <si>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</si>
  <si>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</si>
  <si>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</si>
  <si>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</si>
  <si>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</si>
  <si>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</si>
  <si>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</si>
  <si>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</si>
  <si>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</si>
  <si>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</si>
  <si>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</si>
  <si>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</si>
  <si>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</si>
  <si>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</si>
  <si>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</si>
  <si>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</si>
  <si>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</si>
  <si>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</si>
  <si>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</si>
  <si>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</si>
  <si>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</si>
  <si>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</si>
  <si>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</si>
  <si>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</si>
  <si>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</si>
  <si>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</si>
  <si>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</si>
  <si>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</si>
  <si>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</si>
  <si>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</si>
  <si>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</si>
  <si>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</si>
  <si>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</si>
  <si>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</si>
  <si>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</si>
  <si>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</si>
  <si>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</si>
  <si>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</si>
  <si>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</si>
  <si>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</si>
  <si>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</si>
  <si>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</si>
  <si>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</si>
  <si>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</si>
  <si>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</si>
  <si>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</si>
  <si>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</si>
  <si>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</si>
  <si>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</si>
  <si>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</si>
  <si>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</si>
  <si>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</si>
  <si>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</si>
  <si>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</si>
  <si>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</si>
  <si>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</si>
  <si>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</si>
  <si>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</si>
  <si>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</si>
  <si>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</si>
  <si>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</si>
  <si>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</si>
  <si>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</si>
  <si>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</si>
  <si>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</si>
  <si>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</si>
  <si>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</si>
  <si>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</si>
  <si>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</si>
  <si>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</si>
  <si>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</si>
  <si>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</si>
  <si>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</si>
  <si>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</si>
  <si>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</si>
  <si>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</si>
  <si>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</si>
  <si>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</si>
  <si>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</si>
  <si>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</si>
  <si>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</si>
  <si>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</si>
  <si>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</si>
  <si>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</si>
  <si>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</si>
  <si>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</si>
  <si>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</si>
  <si>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</si>
  <si>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</si>
  <si>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</si>
  <si>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</si>
  <si>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</si>
  <si>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</si>
  <si>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</si>
  <si>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</si>
  <si>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</si>
  <si>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</si>
  <si>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</si>
  <si>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</si>
  <si>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</si>
  <si>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</si>
  <si>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</si>
  <si>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</si>
  <si>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</si>
  <si>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</si>
  <si>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</si>
  <si>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</si>
  <si>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</si>
  <si>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</si>
  <si>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</si>
  <si>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</si>
  <si>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</si>
  <si>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</si>
  <si>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</si>
  <si>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</si>
  <si>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</si>
  <si>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</si>
  <si>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</si>
  <si>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</si>
  <si>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</si>
  <si>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</si>
  <si>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</si>
  <si>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</si>
  <si>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</si>
  <si>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</si>
  <si>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</si>
  <si>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</si>
  <si>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</si>
  <si>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</si>
  <si>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</si>
  <si>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</si>
  <si>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</si>
  <si>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</si>
  <si>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</si>
  <si>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</si>
  <si>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</si>
  <si>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</si>
  <si>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</si>
  <si>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</si>
  <si>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</si>
  <si>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</si>
  <si>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</si>
  <si>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</si>
  <si>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</si>
  <si>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</si>
  <si>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</si>
  <si>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</si>
  <si>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</si>
  <si>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</si>
  <si>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</si>
  <si>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</si>
  <si>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</si>
  <si>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</si>
  <si>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</si>
  <si>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</si>
  <si>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</si>
  <si>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</si>
  <si>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</si>
  <si>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</si>
  <si>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</si>
  <si>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</si>
  <si>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</si>
  <si>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</si>
  <si>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</si>
  <si>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</si>
  <si>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</si>
  <si>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</si>
  <si>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</si>
  <si>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</si>
  <si>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</si>
  <si>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</si>
  <si>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</si>
  <si>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</si>
  <si>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</si>
  <si>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</si>
  <si>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</si>
  <si>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</si>
  <si>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</si>
  <si>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</si>
  <si>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</si>
  <si>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</si>
  <si>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</si>
  <si>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</si>
  <si>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</si>
  <si>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</si>
  <si>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</si>
  <si>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</si>
  <si>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</si>
  <si>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</si>
  <si>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</si>
  <si>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</si>
  <si>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</si>
  <si>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</si>
  <si>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</si>
  <si>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</si>
  <si>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</si>
  <si>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</si>
  <si>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</si>
  <si>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</si>
  <si>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</si>
  <si>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</si>
  <si>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</si>
  <si>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</si>
  <si>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</si>
  <si>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</si>
  <si>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</si>
  <si>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</si>
  <si>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</si>
  <si>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</si>
  <si>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</si>
  <si>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</si>
  <si>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</si>
  <si>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</si>
  <si>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</si>
  <si>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</si>
  <si>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</si>
  <si>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</si>
  <si>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</si>
  <si>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</si>
  <si>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</si>
  <si>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</si>
  <si>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</si>
  <si>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</si>
  <si>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</si>
  <si>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</si>
  <si>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</si>
  <si>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</si>
  <si>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</si>
  <si>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</si>
  <si>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</si>
  <si>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</si>
  <si>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</si>
  <si>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</si>
  <si>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</si>
  <si>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</si>
  <si>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</si>
  <si>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</si>
  <si>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</si>
  <si>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</si>
  <si>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</si>
  <si>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</si>
  <si>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</si>
  <si>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</si>
  <si>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</si>
  <si>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</si>
  <si>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</si>
  <si>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</si>
  <si>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</si>
  <si>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</si>
  <si>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</si>
  <si>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</si>
  <si>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</si>
  <si>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</si>
  <si>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</si>
  <si>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</si>
  <si>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</si>
  <si>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</si>
  <si>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</si>
  <si>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</si>
  <si>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</si>
  <si>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</si>
  <si>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</si>
  <si>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</si>
  <si>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</si>
  <si>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</si>
  <si>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</si>
  <si>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</si>
  <si>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</si>
  <si>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</si>
  <si>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</si>
  <si>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</si>
  <si>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</si>
  <si>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</si>
  <si>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</si>
  <si>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</si>
  <si>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</si>
  <si>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</si>
  <si>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</si>
  <si>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</si>
  <si>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</si>
  <si>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</si>
  <si>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</si>
  <si>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</si>
  <si>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</si>
  <si>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</si>
  <si>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</si>
  <si>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</si>
  <si>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</si>
  <si>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</si>
  <si>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</si>
  <si>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</si>
  <si>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</si>
  <si>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</si>
  <si>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</si>
  <si>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</si>
  <si>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</si>
  <si>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</si>
  <si>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</si>
  <si>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</si>
  <si>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</si>
  <si>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</si>
  <si>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</si>
  <si>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</si>
  <si>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</si>
  <si>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</si>
  <si>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</si>
  <si>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</si>
  <si>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</si>
  <si>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</si>
  <si>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</si>
  <si>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</si>
  <si>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</si>
  <si>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</si>
  <si>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</si>
  <si>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</si>
  <si>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</si>
  <si>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</si>
  <si>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</si>
  <si>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</si>
  <si>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</si>
  <si>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</si>
  <si>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</si>
  <si>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</si>
  <si>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</si>
  <si>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</si>
  <si>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</si>
  <si>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</si>
  <si>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</si>
  <si>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</si>
  <si>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</si>
  <si>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</si>
  <si>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</si>
  <si>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</si>
  <si>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</si>
  <si>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</si>
  <si>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</si>
  <si>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</si>
  <si>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</si>
  <si>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</si>
  <si>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</si>
  <si>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</si>
  <si>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</si>
  <si>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</si>
  <si>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</si>
  <si>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</si>
  <si>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</si>
  <si>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</si>
  <si>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</si>
  <si>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</si>
  <si>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</si>
  <si>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</si>
  <si>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</si>
  <si>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</si>
  <si>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</si>
  <si>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</si>
  <si>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</si>
  <si>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</si>
  <si>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</si>
  <si>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</si>
  <si>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</si>
  <si>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</si>
  <si>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</si>
  <si>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</si>
  <si>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</si>
  <si>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</si>
  <si>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</si>
  <si>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</si>
  <si>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</si>
  <si>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</si>
  <si>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</si>
  <si>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</si>
  <si>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</si>
  <si>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</si>
  <si>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</si>
  <si>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</si>
  <si>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</si>
  <si>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</si>
  <si>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</si>
  <si>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</si>
  <si>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</si>
  <si>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</si>
  <si>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</si>
  <si>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</si>
  <si>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</si>
  <si>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</si>
  <si>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</si>
  <si>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</si>
  <si>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</si>
  <si>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</si>
  <si>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</si>
  <si>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</si>
  <si>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</si>
  <si>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</si>
  <si>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</si>
  <si>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</si>
  <si>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</si>
  <si>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</si>
  <si>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</si>
  <si>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</si>
  <si>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</si>
  <si>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</si>
  <si>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</si>
  <si>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</si>
  <si>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</si>
  <si>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</si>
  <si>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</si>
  <si>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</si>
  <si>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</si>
  <si>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</si>
  <si>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</si>
  <si>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</si>
  <si>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</si>
  <si>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</si>
  <si>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</si>
  <si>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</si>
  <si>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</si>
  <si>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</si>
  <si>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</si>
  <si>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</si>
  <si>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</si>
  <si>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</si>
  <si>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</si>
  <si>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</si>
  <si>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</si>
  <si>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</si>
  <si>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</si>
  <si>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</si>
  <si>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</si>
  <si>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</si>
  <si>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</si>
  <si>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</si>
  <si>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</si>
  <si>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</si>
  <si>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</si>
  <si>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</si>
  <si>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</si>
  <si>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</si>
  <si>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</si>
  <si>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</si>
  <si>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</si>
  <si>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</si>
  <si>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</si>
  <si>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</si>
  <si>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</si>
  <si>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</si>
  <si>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</si>
  <si>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</si>
  <si>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</si>
  <si>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</si>
  <si>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</si>
  <si>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</si>
  <si>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</si>
  <si>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</si>
  <si>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</si>
  <si>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</si>
  <si>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</si>
  <si>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</si>
  <si>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</si>
  <si>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</si>
  <si>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</si>
  <si>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</si>
  <si>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</si>
  <si>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</si>
  <si>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</si>
  <si>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</si>
  <si>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</si>
  <si>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</si>
  <si>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</si>
  <si>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</si>
  <si>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</si>
  <si>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</si>
  <si>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</si>
  <si>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</si>
  <si>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</si>
  <si>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</si>
  <si>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</si>
  <si>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</si>
  <si>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</si>
  <si>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</si>
  <si>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</si>
  <si>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</si>
  <si>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</si>
  <si>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</si>
  <si>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</si>
  <si>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</si>
  <si>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</si>
  <si>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</si>
  <si>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</si>
  <si>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</si>
  <si>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</si>
  <si>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</si>
  <si>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</si>
  <si>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</si>
  <si>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</si>
  <si>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</si>
  <si>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</si>
  <si>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</si>
  <si>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</si>
  <si>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</si>
  <si>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</si>
  <si>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</si>
  <si>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</si>
  <si>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</si>
  <si>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</si>
  <si>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</si>
  <si>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</si>
  <si>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</si>
  <si>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</si>
  <si>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</si>
  <si>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</si>
  <si>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</si>
  <si>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</si>
  <si>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</si>
  <si>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</si>
  <si>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</si>
  <si>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</si>
  <si>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</si>
  <si>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</si>
  <si>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</si>
  <si>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</si>
  <si>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</si>
  <si>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</si>
  <si>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</si>
  <si>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</si>
  <si>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</si>
  <si>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</si>
  <si>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</si>
  <si>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</si>
  <si>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</si>
  <si>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</si>
  <si>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</si>
  <si>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</si>
  <si>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</si>
  <si>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</si>
  <si>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</si>
  <si>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</si>
  <si>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</si>
  <si>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</si>
  <si>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</si>
  <si>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</si>
  <si>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</si>
  <si>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</si>
  <si>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</si>
  <si>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</si>
  <si>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</si>
  <si>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</si>
  <si>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</si>
  <si>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</si>
  <si>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</si>
  <si>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</si>
  <si>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</si>
  <si>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</si>
  <si>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</si>
  <si>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</si>
  <si>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</si>
  <si>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</si>
  <si>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</si>
  <si>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</si>
  <si>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</si>
  <si>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</si>
  <si>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</si>
  <si>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</si>
  <si>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</si>
  <si>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</si>
  <si>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</si>
  <si>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</si>
  <si>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</si>
  <si>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</si>
  <si>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</si>
  <si>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</si>
  <si>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</si>
  <si>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</si>
  <si>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</si>
  <si>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</si>
  <si>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</si>
  <si>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</si>
  <si>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</si>
  <si>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</si>
  <si>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</si>
  <si>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</si>
  <si>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</si>
  <si>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</si>
  <si>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</si>
  <si>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</si>
  <si>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</si>
  <si>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</si>
  <si>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</si>
  <si>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</si>
  <si>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</si>
  <si>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</si>
  <si>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</si>
  <si>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</si>
  <si>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</si>
  <si>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</si>
  <si>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</si>
  <si>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</si>
  <si>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</si>
  <si>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</si>
  <si>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</si>
  <si>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</si>
  <si>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</si>
  <si>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</si>
  <si>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</si>
  <si>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</si>
  <si>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</si>
  <si>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</si>
  <si>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</si>
  <si>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</si>
  <si>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</si>
  <si>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</si>
  <si>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</si>
  <si>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</si>
  <si>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</si>
  <si>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</si>
  <si>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</si>
  <si>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</si>
  <si>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</si>
  <si>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</si>
  <si>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</si>
  <si>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</si>
  <si>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</si>
  <si>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</si>
  <si>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</si>
  <si>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</si>
  <si>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</si>
  <si>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</si>
  <si>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</si>
  <si>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</si>
  <si>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</si>
  <si>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</si>
  <si>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</si>
  <si>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</si>
  <si>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</si>
  <si>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</si>
  <si>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</si>
  <si>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</si>
  <si>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</si>
  <si>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</si>
  <si>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</si>
  <si>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</si>
  <si>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</si>
  <si>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</si>
  <si>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</si>
  <si>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</si>
  <si>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</si>
  <si>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</si>
  <si>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</si>
  <si>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</si>
  <si>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</si>
  <si>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</si>
  <si>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</si>
  <si>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</si>
  <si>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</si>
  <si>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</si>
  <si>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</si>
  <si>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</si>
  <si>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</si>
  <si>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</si>
  <si>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</si>
  <si>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</si>
  <si>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</si>
  <si>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</si>
  <si>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</si>
  <si>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</si>
  <si>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</si>
  <si>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</si>
  <si>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</si>
  <si>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</si>
  <si>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</si>
  <si>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</si>
  <si>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</si>
  <si>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</si>
  <si>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</si>
  <si>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</si>
  <si>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</si>
  <si>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</si>
  <si>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</si>
  <si>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</si>
  <si>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</si>
  <si>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</si>
  <si>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</si>
  <si>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</si>
  <si>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</si>
  <si>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</si>
  <si>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</si>
  <si>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</si>
  <si>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</si>
  <si>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</si>
  <si>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</si>
  <si>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</si>
  <si>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</si>
  <si>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</si>
  <si>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</si>
  <si>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</si>
  <si>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</si>
  <si>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</si>
  <si>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</si>
  <si>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</si>
  <si>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</si>
  <si>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</si>
  <si>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</si>
  <si>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</si>
  <si>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</si>
  <si>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</si>
  <si>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</si>
  <si>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</si>
  <si>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</si>
  <si>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</si>
  <si>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</si>
  <si>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</si>
  <si>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</si>
  <si>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</si>
  <si>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</si>
  <si>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</si>
  <si>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</si>
  <si>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</si>
  <si>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</si>
  <si>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</si>
  <si>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</si>
  <si>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</si>
  <si>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</si>
  <si>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</si>
  <si>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</si>
  <si>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</si>
  <si>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</si>
  <si>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</si>
  <si>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</si>
  <si>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</si>
  <si>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</si>
  <si>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</si>
  <si>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</si>
  <si>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</si>
  <si>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</si>
  <si>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</si>
  <si>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</si>
  <si>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</si>
  <si>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</si>
  <si>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</si>
  <si>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</si>
  <si>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</si>
  <si>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</si>
  <si>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</si>
  <si>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</si>
  <si>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</si>
  <si>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</si>
  <si>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</si>
  <si>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</si>
  <si>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</si>
  <si>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</si>
  <si>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</si>
  <si>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</si>
  <si>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</si>
  <si>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</si>
  <si>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</si>
  <si>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</si>
  <si>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</si>
  <si>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</si>
  <si>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</si>
  <si>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</si>
  <si>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</si>
  <si>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</si>
  <si>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</si>
  <si>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</si>
  <si>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</si>
  <si>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</si>
  <si>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</si>
  <si>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</si>
  <si>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</si>
  <si>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</si>
  <si>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</si>
  <si>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</si>
  <si>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</si>
  <si>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</si>
  <si>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</si>
  <si>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</si>
  <si>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</si>
  <si>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</si>
  <si>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</si>
  <si>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</si>
  <si>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</si>
  <si>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</si>
  <si>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</si>
  <si>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</si>
  <si>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</si>
  <si>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</si>
  <si>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</si>
  <si>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</si>
  <si>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</si>
  <si>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</si>
  <si>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</si>
  <si>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</si>
  <si>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</si>
  <si>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</si>
  <si>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</si>
  <si>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</si>
  <si>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</si>
  <si>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</si>
  <si>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</si>
  <si>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</si>
  <si>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</si>
  <si>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</si>
  <si>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</si>
  <si>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</si>
  <si>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</si>
  <si>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</si>
  <si>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</si>
  <si>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</si>
  <si>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</si>
  <si>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</si>
  <si>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</si>
  <si>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</si>
  <si>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</si>
  <si>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</si>
  <si>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</si>
  <si>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</si>
  <si>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</si>
  <si>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</si>
  <si>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</si>
  <si>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</si>
  <si>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</si>
  <si>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</si>
  <si>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</si>
  <si>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</si>
  <si>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</si>
  <si>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</si>
  <si>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</si>
  <si>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</si>
  <si>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</si>
  <si>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</si>
  <si>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</si>
  <si>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</si>
  <si>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</si>
  <si>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</si>
  <si>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</si>
  <si>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</si>
  <si>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</si>
  <si>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</si>
  <si>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</si>
  <si>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</si>
  <si>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</si>
  <si>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</si>
  <si>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</si>
  <si>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</si>
  <si>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</si>
  <si>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</si>
  <si>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</si>
  <si>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</si>
  <si>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</si>
  <si>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</si>
  <si>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</si>
  <si>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</si>
  <si>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</si>
  <si>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</si>
  <si>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</si>
  <si>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</si>
  <si>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</si>
  <si>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</si>
  <si>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</si>
  <si>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</si>
  <si>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</si>
  <si>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</si>
  <si>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</si>
  <si>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</si>
  <si>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</si>
  <si>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</si>
  <si>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</si>
  <si>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</si>
  <si>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</si>
  <si>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</si>
  <si>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</si>
  <si>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</si>
  <si>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</si>
  <si>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</si>
  <si>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</si>
  <si>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</si>
  <si>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</si>
  <si>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</si>
  <si>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</si>
  <si>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</si>
  <si>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</si>
  <si>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</si>
  <si>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</si>
  <si>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</si>
  <si>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</si>
  <si>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</si>
  <si>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</si>
  <si>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</si>
  <si>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</si>
  <si>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</si>
  <si>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</si>
  <si>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</si>
  <si>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</si>
  <si>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</si>
  <si>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</si>
  <si>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</si>
  <si>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</si>
  <si>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</si>
  <si>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</si>
  <si>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</si>
  <si>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</si>
  <si>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</si>
  <si>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</si>
  <si>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</si>
  <si>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</si>
  <si>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</si>
  <si>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</si>
  <si>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</si>
  <si>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</si>
  <si>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</si>
  <si>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</si>
  <si>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</si>
  <si>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</si>
  <si>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</si>
  <si>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</si>
  <si>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</si>
  <si>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</si>
  <si>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</si>
  <si>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</si>
  <si>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</si>
  <si>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</si>
  <si>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</si>
  <si>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</si>
  <si>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</si>
  <si>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</si>
  <si>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</si>
  <si>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</si>
  <si>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</si>
  <si>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</si>
  <si>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</si>
  <si>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</si>
  <si>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</si>
  <si>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</si>
  <si>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</si>
  <si>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</si>
  <si>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</si>
  <si>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</si>
  <si>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</si>
  <si>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</si>
  <si>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</si>
  <si>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</si>
  <si>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</si>
  <si>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</si>
  <si>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</si>
  <si>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</si>
  <si>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</si>
  <si>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</si>
  <si>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</si>
  <si>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</si>
  <si>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</si>
  <si>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</si>
  <si>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</si>
  <si>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</si>
  <si>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</si>
  <si>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</si>
  <si>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</si>
  <si>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</si>
  <si>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</si>
  <si>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</si>
  <si>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</si>
  <si>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</si>
  <si>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</si>
  <si>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</si>
  <si>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</si>
  <si>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</si>
  <si>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</si>
  <si>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</si>
  <si>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</si>
  <si>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</si>
  <si>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</si>
  <si>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</si>
  <si>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</si>
  <si>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</si>
  <si>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</si>
  <si>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</si>
  <si>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</si>
  <si>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</si>
  <si>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</si>
  <si>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</si>
  <si>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</si>
  <si>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</si>
  <si>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</si>
  <si>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</si>
  <si>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</si>
  <si>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</si>
  <si>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</si>
  <si>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</si>
  <si>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</si>
  <si>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</si>
  <si>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</si>
  <si>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</si>
  <si>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</si>
  <si>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</si>
  <si>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</si>
  <si>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</si>
  <si>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</si>
  <si>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</si>
  <si>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</si>
  <si>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</si>
  <si>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</si>
  <si>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</si>
  <si>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</si>
  <si>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</si>
  <si>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</si>
  <si>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</si>
  <si>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</si>
  <si>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</si>
  <si>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</si>
  <si>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</si>
  <si>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</si>
  <si>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</si>
  <si>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</si>
  <si>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</si>
  <si>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</si>
  <si>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</si>
  <si>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</si>
  <si>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</si>
  <si>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</si>
  <si>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</si>
  <si>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</si>
  <si>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</si>
  <si>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</si>
  <si>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</si>
  <si>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</si>
  <si>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</si>
  <si>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</si>
  <si>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</si>
  <si>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</si>
  <si>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</si>
  <si>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</si>
  <si>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</si>
  <si>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</si>
  <si>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</si>
  <si>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</si>
  <si>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</si>
  <si>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</si>
  <si>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</si>
  <si>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</si>
  <si>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</si>
  <si>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</si>
  <si>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</si>
  <si>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</si>
  <si>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</si>
  <si>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</si>
  <si>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</si>
  <si>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</si>
  <si>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</si>
  <si>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</si>
  <si>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</si>
  <si>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</si>
  <si>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</si>
  <si>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</si>
  <si>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</si>
  <si>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</si>
  <si>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</si>
  <si>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</si>
  <si>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</si>
  <si>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</si>
  <si>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</si>
  <si>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</si>
  <si>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</si>
  <si>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</si>
  <si>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</si>
  <si>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</si>
  <si>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</si>
  <si>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</si>
  <si>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</si>
  <si>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</si>
  <si>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</si>
  <si>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</si>
  <si>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</si>
  <si>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</si>
  <si>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</si>
  <si>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</si>
  <si>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</si>
  <si>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</si>
  <si>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</si>
  <si>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</si>
  <si>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</si>
  <si>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</si>
  <si>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</si>
  <si>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</si>
  <si>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</si>
  <si>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</si>
  <si>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</si>
  <si>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</si>
  <si>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</si>
  <si>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</si>
  <si>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</si>
  <si>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</si>
  <si>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</si>
  <si>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</si>
  <si>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</si>
  <si>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</si>
  <si>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</si>
  <si>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</si>
  <si>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</si>
  <si>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</si>
  <si>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</si>
  <si>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</si>
  <si>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</si>
  <si>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</si>
  <si>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</si>
  <si>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</si>
  <si>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</si>
  <si>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</si>
  <si>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</si>
  <si>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</si>
  <si>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</si>
  <si>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</si>
  <si>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</si>
  <si>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</si>
  <si>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</si>
  <si>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</si>
  <si>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</si>
  <si>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</si>
  <si>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</si>
  <si>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</si>
  <si>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</si>
  <si>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</si>
  <si>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</si>
  <si>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</si>
  <si>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</si>
  <si>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</si>
  <si>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</si>
  <si>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</si>
  <si>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</si>
  <si>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</si>
  <si>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</si>
  <si>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</si>
  <si>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</si>
  <si>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</si>
  <si>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</si>
  <si>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</si>
  <si>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</si>
  <si>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</si>
  <si>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</si>
  <si>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</si>
  <si>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</si>
  <si>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</si>
  <si>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</si>
  <si>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</si>
  <si>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</si>
  <si>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</si>
  <si>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</si>
  <si>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</si>
  <si>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</si>
  <si>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</si>
  <si>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</si>
  <si>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</si>
  <si>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</si>
  <si>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</si>
  <si>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</si>
  <si>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</si>
  <si>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</si>
  <si>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</si>
  <si>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</si>
  <si>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</si>
  <si>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</si>
  <si>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</si>
  <si>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</si>
  <si>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</si>
  <si>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</si>
  <si>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</si>
  <si>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</si>
  <si>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</si>
  <si>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</si>
  <si>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</si>
  <si>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</si>
  <si>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</si>
  <si>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</si>
  <si>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</si>
  <si>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</si>
  <si>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</si>
  <si>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</si>
  <si>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</si>
  <si>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</si>
  <si>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</si>
  <si>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</si>
  <si>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</si>
  <si>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</si>
  <si>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</si>
  <si>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</si>
  <si>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</si>
  <si>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</si>
  <si>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</si>
  <si>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</si>
  <si>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</si>
  <si>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</si>
  <si>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</si>
  <si>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</si>
  <si>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</si>
  <si>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</si>
  <si>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</si>
  <si>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</si>
  <si>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</si>
  <si>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</si>
  <si>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</si>
  <si>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</si>
  <si>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</si>
  <si>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</si>
  <si>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</si>
  <si>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</si>
  <si>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</si>
  <si>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</si>
  <si>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</si>
  <si>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</si>
  <si>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</si>
  <si>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</si>
  <si>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</si>
  <si>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</si>
  <si>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</si>
  <si>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</si>
  <si>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</si>
  <si>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</si>
  <si>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</si>
  <si>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</si>
  <si>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</si>
  <si>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</si>
  <si>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</si>
  <si>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</si>
  <si>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</si>
  <si>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</si>
  <si>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</si>
  <si>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</si>
  <si>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</si>
  <si>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</si>
  <si>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</si>
  <si>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</si>
  <si>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</si>
  <si>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</si>
  <si>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</si>
  <si>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</si>
  <si>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</si>
  <si>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</si>
  <si>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</si>
  <si>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</si>
  <si>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</si>
  <si>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</si>
  <si>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</si>
  <si>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</si>
  <si>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</si>
  <si>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</si>
  <si>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</si>
  <si>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</si>
  <si>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</si>
  <si>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</si>
  <si>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</si>
  <si>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</si>
  <si>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</si>
  <si>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</si>
  <si>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</si>
  <si>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</si>
  <si>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</si>
  <si>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</si>
  <si>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</si>
  <si>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</si>
  <si>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</si>
  <si>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</si>
  <si>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</si>
  <si>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</si>
  <si>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</si>
  <si>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</si>
  <si>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</si>
  <si>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</si>
  <si>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</si>
  <si>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</si>
  <si>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</si>
  <si>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</si>
  <si>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</si>
  <si>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</si>
  <si>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</si>
  <si>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</si>
  <si>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</si>
  <si>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</si>
  <si>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</si>
  <si>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</si>
  <si>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</si>
  <si>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</si>
  <si>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</si>
  <si>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</si>
  <si>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</si>
  <si>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</si>
  <si>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</si>
  <si>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</si>
  <si>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</si>
  <si>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</si>
  <si>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</si>
  <si>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</si>
  <si>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</si>
  <si>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</si>
  <si>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</si>
  <si>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</si>
  <si>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</si>
  <si>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</si>
  <si>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</si>
  <si>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</si>
  <si>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</si>
  <si>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</si>
  <si>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</si>
  <si>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</si>
  <si>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</si>
  <si>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</si>
  <si>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</si>
  <si>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</si>
  <si>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</si>
  <si>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</si>
  <si>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</si>
  <si>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</si>
  <si>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</si>
  <si>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</si>
  <si>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</si>
  <si>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</si>
  <si>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</si>
  <si>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</si>
  <si>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</si>
  <si>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</si>
  <si>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</si>
  <si>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</si>
  <si>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</si>
  <si>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</si>
  <si>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</si>
  <si>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</si>
  <si>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</si>
  <si>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</si>
  <si>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</si>
  <si>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</si>
  <si>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</si>
  <si>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</si>
  <si>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</si>
  <si>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</si>
  <si>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</si>
  <si>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</si>
  <si>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</si>
  <si>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</si>
  <si>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</si>
  <si>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</si>
  <si>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</si>
  <si>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</si>
  <si>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</si>
  <si>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</si>
  <si>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</si>
  <si>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</si>
  <si>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</si>
  <si>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</si>
  <si>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</si>
  <si>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</si>
  <si>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</si>
  <si>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</si>
  <si>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</si>
  <si>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</si>
  <si>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</si>
  <si>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</si>
  <si>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</si>
  <si>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</si>
  <si>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</si>
  <si>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</si>
  <si>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</si>
  <si>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</si>
  <si>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</si>
  <si>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</si>
  <si>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</si>
  <si>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</si>
  <si>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</si>
  <si>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</si>
  <si>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</si>
  <si>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</si>
  <si>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</si>
  <si>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</si>
  <si>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</si>
  <si>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</si>
  <si>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</si>
  <si>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</si>
  <si>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</si>
  <si>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</si>
  <si>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</si>
  <si>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</si>
  <si>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</si>
  <si>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</si>
  <si>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</si>
  <si>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</si>
  <si>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</si>
  <si>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</si>
  <si>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</si>
  <si>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</si>
  <si>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</si>
  <si>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</si>
  <si>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</si>
  <si>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</si>
  <si>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</si>
  <si>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</si>
  <si>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</si>
  <si>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</si>
  <si>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</si>
  <si>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</si>
  <si>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</si>
  <si>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</si>
  <si>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</si>
  <si>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</si>
  <si>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</si>
  <si>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</si>
  <si>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</si>
  <si>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</si>
  <si>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</si>
  <si>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</si>
  <si>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</si>
  <si>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</si>
  <si>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</si>
  <si>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</si>
  <si>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</si>
  <si>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</si>
  <si>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</si>
  <si>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</si>
  <si>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</si>
  <si>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</si>
  <si>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</si>
  <si>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</si>
  <si>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</si>
  <si>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</si>
  <si>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</si>
  <si>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</si>
  <si>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</si>
  <si>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</si>
  <si>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</si>
  <si>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</si>
  <si>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</si>
  <si>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</si>
  <si>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</si>
  <si>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</si>
  <si>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</si>
  <si>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</si>
  <si>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</si>
  <si>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</si>
  <si>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</si>
  <si>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</si>
  <si>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</si>
  <si>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</si>
  <si>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</si>
  <si>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</si>
  <si>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</si>
  <si>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</si>
  <si>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</si>
  <si>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</si>
  <si>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</si>
  <si>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</si>
  <si>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</si>
  <si>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</si>
  <si>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</si>
  <si>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</si>
  <si>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</si>
  <si>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</si>
  <si>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</si>
  <si>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</si>
  <si>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</si>
  <si>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</si>
  <si>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</si>
  <si>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</si>
  <si>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</si>
  <si>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</si>
  <si>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</si>
  <si>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</si>
  <si>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</si>
  <si>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</si>
  <si>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</si>
  <si>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</si>
  <si>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</si>
  <si>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</si>
  <si>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</si>
  <si>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</si>
  <si>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</si>
  <si>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</si>
  <si>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</si>
  <si>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</si>
  <si>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</si>
  <si>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</si>
  <si>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</si>
  <si>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</si>
  <si>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</si>
  <si>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</si>
  <si>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</si>
  <si>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</si>
  <si>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</si>
  <si>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</si>
  <si>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</si>
  <si>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</si>
  <si>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</si>
  <si>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</si>
  <si>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</si>
  <si>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</si>
  <si>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</si>
  <si>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</si>
  <si>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</si>
  <si>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</si>
  <si>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</si>
  <si>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</si>
  <si>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</si>
  <si>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</si>
  <si>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</si>
  <si>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</si>
  <si>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</si>
  <si>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</si>
  <si>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</si>
  <si>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</si>
  <si>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</si>
  <si>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</si>
  <si>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</si>
  <si>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</si>
  <si>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</si>
  <si>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</si>
  <si>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</si>
  <si>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</si>
  <si>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</si>
  <si>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</si>
  <si>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</si>
  <si>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</si>
  <si>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</si>
  <si>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</si>
  <si>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</si>
  <si>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</si>
  <si>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</si>
  <si>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</si>
  <si>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</si>
  <si>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</si>
  <si>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</si>
  <si>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</si>
  <si>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</si>
  <si>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</si>
  <si>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</si>
  <si>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</si>
  <si>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</si>
  <si>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</si>
  <si>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</si>
  <si>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</si>
  <si>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</si>
  <si>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</si>
  <si>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</si>
  <si>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</si>
  <si>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</si>
  <si>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</si>
  <si>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</si>
  <si>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</si>
  <si>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</si>
  <si>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</si>
  <si>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</si>
  <si>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</si>
  <si>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</si>
  <si>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</si>
  <si>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</si>
  <si>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</si>
  <si>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</si>
  <si>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</si>
  <si>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</si>
  <si>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</si>
  <si>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</si>
  <si>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</si>
  <si>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</si>
  <si>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</si>
  <si>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</si>
  <si>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</si>
  <si>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</si>
  <si>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</si>
  <si>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</si>
  <si>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</si>
  <si>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</si>
  <si>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</si>
  <si>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</si>
  <si>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</si>
  <si>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</si>
  <si>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</si>
  <si>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</si>
  <si>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</si>
  <si>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</si>
  <si>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</si>
  <si>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</si>
  <si>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</si>
  <si>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</si>
  <si>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</si>
  <si>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</si>
  <si>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</si>
  <si>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</si>
  <si>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</si>
  <si>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</si>
  <si>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</si>
  <si>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</si>
  <si>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</si>
  <si>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</si>
  <si>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</si>
  <si>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</si>
  <si>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</si>
  <si>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</si>
  <si>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</si>
  <si>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</si>
  <si>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</si>
  <si>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</si>
  <si>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</si>
  <si>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</si>
  <si>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</si>
  <si>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</si>
  <si>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</si>
  <si>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</si>
  <si>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</si>
  <si>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</si>
  <si>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</si>
  <si>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</si>
  <si>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</si>
  <si>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</si>
  <si>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</si>
  <si>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</si>
  <si>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</si>
  <si>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</si>
  <si>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</si>
  <si>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</si>
  <si>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</si>
  <si>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</si>
  <si>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</si>
  <si>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</si>
  <si>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</si>
  <si>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</si>
  <si>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</si>
  <si>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</si>
  <si>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</si>
  <si>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</si>
  <si>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</si>
  <si>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</si>
  <si>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</si>
  <si>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</si>
  <si>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</si>
  <si>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</si>
  <si>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</si>
  <si>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</si>
  <si>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</si>
  <si>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</si>
  <si>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</si>
  <si>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</si>
  <si>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</si>
  <si>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</si>
  <si>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</si>
  <si>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</si>
  <si>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</si>
  <si>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</si>
  <si>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</si>
  <si>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</si>
  <si>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</si>
  <si>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</si>
  <si>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</si>
  <si>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</si>
  <si>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</si>
  <si>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</si>
  <si>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</si>
  <si>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</si>
  <si>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</si>
  <si>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</si>
  <si>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</si>
  <si>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</si>
  <si>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</si>
  <si>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</si>
  <si>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</si>
  <si>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</si>
  <si>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</si>
  <si>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</si>
  <si>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</si>
  <si>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</si>
  <si>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</si>
  <si>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</si>
  <si>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</si>
  <si>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</si>
  <si>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</si>
  <si>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</si>
  <si>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</si>
  <si>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</si>
  <si>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</si>
  <si>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</si>
  <si>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</si>
  <si>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</si>
  <si>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</si>
  <si>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</si>
  <si>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</si>
  <si>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</si>
  <si>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</si>
  <si>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</si>
  <si>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</si>
  <si>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</si>
  <si>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</si>
  <si>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</si>
  <si>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</si>
  <si>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</si>
  <si>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</si>
  <si>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</si>
  <si>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</si>
  <si>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</si>
  <si>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</si>
  <si>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</si>
  <si>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</si>
  <si>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</si>
  <si>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</si>
  <si>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</si>
  <si>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</si>
  <si>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</si>
  <si>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</si>
  <si>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</si>
  <si>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</si>
  <si>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</si>
  <si>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</si>
  <si>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</si>
  <si>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</si>
  <si>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</si>
  <si>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</si>
  <si>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</si>
  <si>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</si>
  <si>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</si>
  <si>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</si>
  <si>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</si>
  <si>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</si>
  <si>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</si>
  <si>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</si>
  <si>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</si>
  <si>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</si>
  <si>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</si>
  <si>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</si>
  <si>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</si>
  <si>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</si>
  <si>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</si>
  <si>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</si>
  <si>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</si>
  <si>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</si>
  <si>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</si>
  <si>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</si>
  <si>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</si>
  <si>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</si>
  <si>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</si>
  <si>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</si>
  <si>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</si>
  <si>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</si>
  <si>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</si>
  <si>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</si>
  <si>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</si>
  <si>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</si>
  <si>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</si>
  <si>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</si>
  <si>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</si>
  <si>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</si>
  <si>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</si>
  <si>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</si>
  <si>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</si>
  <si>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</si>
  <si>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</si>
  <si>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</si>
  <si>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</si>
  <si>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</si>
  <si>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</si>
  <si>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</si>
  <si>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</si>
  <si>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</si>
  <si>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</si>
  <si>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</si>
  <si>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</si>
  <si>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</si>
  <si>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</si>
  <si>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</si>
  <si>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</si>
  <si>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</si>
  <si>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</si>
  <si>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</si>
  <si>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</si>
  <si>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</si>
  <si>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</si>
  <si>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</si>
  <si>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</si>
  <si>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</si>
  <si>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</si>
  <si>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</si>
  <si>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</si>
  <si>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</si>
  <si>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</si>
  <si>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</si>
  <si>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</si>
  <si>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</si>
  <si>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</si>
  <si>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</si>
  <si>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</si>
  <si>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</si>
  <si>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</si>
  <si>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</si>
  <si>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</si>
  <si>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</si>
  <si>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</si>
  <si>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</si>
  <si>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</si>
  <si>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</si>
  <si>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</si>
  <si>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</si>
  <si>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</si>
  <si>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</si>
  <si>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</si>
  <si>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</si>
  <si>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</si>
  <si>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</si>
  <si>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</si>
  <si>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</si>
  <si>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</si>
  <si>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</si>
  <si>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</si>
  <si>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</si>
  <si>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</si>
  <si>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</si>
  <si>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</si>
  <si>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</si>
  <si>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</si>
  <si>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</si>
  <si>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</si>
  <si>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</si>
  <si>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</si>
  <si>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</si>
  <si>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</si>
  <si>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</si>
  <si>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</si>
  <si>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</si>
  <si>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</si>
  <si>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</si>
  <si>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</si>
  <si>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</si>
  <si>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</si>
  <si>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</si>
  <si>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</si>
  <si>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</si>
  <si>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</si>
  <si>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</si>
  <si>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</si>
  <si>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</si>
  <si>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</si>
  <si>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</si>
  <si>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</si>
  <si>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</si>
  <si>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</si>
  <si>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</si>
  <si>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</si>
  <si>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</si>
  <si>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</si>
  <si>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</si>
  <si>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</si>
  <si>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</si>
  <si>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</si>
  <si>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</si>
  <si>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</si>
  <si>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</si>
  <si>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</si>
  <si>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</si>
  <si>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</si>
  <si>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</si>
  <si>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</si>
  <si>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</si>
  <si>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</si>
  <si>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</si>
  <si>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</si>
  <si>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</si>
  <si>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</si>
  <si>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</si>
  <si>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</si>
  <si>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</si>
  <si>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</si>
  <si>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</si>
  <si>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</si>
  <si>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</si>
  <si>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</si>
  <si>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</si>
  <si>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</si>
  <si>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</si>
  <si>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</si>
  <si>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</si>
  <si>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</si>
  <si>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</si>
  <si>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</si>
  <si>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</si>
  <si>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</si>
  <si>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</si>
  <si>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</si>
  <si>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</si>
  <si>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</si>
  <si>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</si>
  <si>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</si>
  <si>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</si>
  <si>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</si>
  <si>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</si>
  <si>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</si>
  <si>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</si>
  <si>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</si>
  <si>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</si>
  <si>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</si>
  <si>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</si>
  <si>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</si>
  <si>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</si>
  <si>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</si>
  <si>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</si>
  <si>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</si>
  <si>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</si>
  <si>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</si>
  <si>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</si>
  <si>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</si>
  <si>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</si>
  <si>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</si>
  <si>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</si>
  <si>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</si>
  <si>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</si>
  <si>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</si>
  <si>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</si>
  <si>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</si>
  <si>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</si>
  <si>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</si>
  <si>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</si>
  <si>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</si>
  <si>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</si>
  <si>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</si>
  <si>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</si>
  <si>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</si>
  <si>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</si>
  <si>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</si>
  <si>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</si>
  <si>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</si>
  <si>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</si>
  <si>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</si>
  <si>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</si>
  <si>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</si>
  <si>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</si>
  <si>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</si>
  <si>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</si>
  <si>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</si>
  <si>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</si>
  <si>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</si>
  <si>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</si>
  <si>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</si>
  <si>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</si>
  <si>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</si>
  <si>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</si>
  <si>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</si>
  <si>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</si>
  <si>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</si>
  <si>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</si>
  <si>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</si>
  <si>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</si>
  <si>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</si>
  <si>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</si>
  <si>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</si>
  <si>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</si>
  <si>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</si>
  <si>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</si>
  <si>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</si>
  <si>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</si>
  <si>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</si>
  <si>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</si>
  <si>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</si>
  <si>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</si>
  <si>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</si>
  <si>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</si>
  <si>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</si>
  <si>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</si>
  <si>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</si>
  <si>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</si>
  <si>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</si>
  <si>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</si>
  <si>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</si>
  <si>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</si>
  <si>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</si>
  <si>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</si>
  <si>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</si>
  <si>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</si>
  <si>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</si>
  <si>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</si>
  <si>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</si>
  <si>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</si>
  <si>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</si>
  <si>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</si>
  <si>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</si>
  <si>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</si>
  <si>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</si>
  <si>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</si>
  <si>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</si>
  <si>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</si>
  <si>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</si>
  <si>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</si>
  <si>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</si>
  <si>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</si>
  <si>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</si>
  <si>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</si>
  <si>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</si>
  <si>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</si>
  <si>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</si>
  <si>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</si>
  <si>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</si>
  <si>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</si>
  <si>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</si>
  <si>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</si>
  <si>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</si>
  <si>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</si>
  <si>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</si>
  <si>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</si>
  <si>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</si>
  <si>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</si>
  <si>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</si>
  <si>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</si>
  <si>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</si>
  <si>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</si>
  <si>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</si>
  <si>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</si>
  <si>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</si>
  <si>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</si>
  <si>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</si>
  <si>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</si>
  <si>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</si>
  <si>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</si>
  <si>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</si>
  <si>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</si>
  <si>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</si>
  <si>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</si>
  <si>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</si>
  <si>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</si>
  <si>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</si>
  <si>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</si>
  <si>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</si>
  <si>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</si>
  <si>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</si>
  <si>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</si>
  <si>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</si>
  <si>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</si>
  <si>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</si>
  <si>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</si>
  <si>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</si>
  <si>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</si>
  <si>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</si>
  <si>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</si>
  <si>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</si>
  <si>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</si>
  <si>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</si>
  <si>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</si>
  <si>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</si>
  <si>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</si>
  <si>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</si>
  <si>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</si>
  <si>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</si>
  <si>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</si>
  <si>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</si>
  <si>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</si>
  <si>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</si>
  <si>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</si>
  <si>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</si>
  <si>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</si>
  <si>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</si>
  <si>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</si>
  <si>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</si>
  <si>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</si>
  <si>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</si>
  <si>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</si>
  <si>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</si>
  <si>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</si>
  <si>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</si>
  <si>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</si>
  <si>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</si>
  <si>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</si>
  <si>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</si>
  <si>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</si>
  <si>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</si>
  <si>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</si>
  <si>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</si>
  <si>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</si>
  <si>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</si>
  <si>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</si>
  <si>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</si>
  <si>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</si>
  <si>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</si>
  <si>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</si>
  <si>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</si>
  <si>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</si>
  <si>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</si>
  <si>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</si>
  <si>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</si>
  <si>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</si>
  <si>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</si>
  <si>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</si>
  <si>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</si>
  <si>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</si>
  <si>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</si>
  <si>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</si>
  <si>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</si>
  <si>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</si>
  <si>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</si>
  <si>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</si>
  <si>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</si>
  <si>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</si>
  <si>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</si>
  <si>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</si>
  <si>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</si>
  <si>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</si>
  <si>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</si>
  <si>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</si>
  <si>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</si>
  <si>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</si>
  <si>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</si>
  <si>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</si>
  <si>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</si>
  <si>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</si>
  <si>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</si>
  <si>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</si>
  <si>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</si>
  <si>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</si>
  <si>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</si>
  <si>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</si>
  <si>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</si>
  <si>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</si>
  <si>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</si>
  <si>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</si>
  <si>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</si>
  <si>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</si>
  <si>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</si>
  <si>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</si>
  <si>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</si>
  <si>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</si>
  <si>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</si>
  <si>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</si>
  <si>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</si>
  <si>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</si>
  <si>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</si>
  <si>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</si>
  <si>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</si>
  <si>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</si>
  <si>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</si>
  <si>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</si>
  <si>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</si>
  <si>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</si>
  <si>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</si>
  <si>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</si>
  <si>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</si>
  <si>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</si>
  <si>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</si>
  <si>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</si>
  <si>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</si>
  <si>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</si>
  <si>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</si>
  <si>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</si>
  <si>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</si>
  <si>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</si>
  <si>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</si>
  <si>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</si>
  <si>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</si>
  <si>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</si>
  <si>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</si>
  <si>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</si>
  <si>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</si>
  <si>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</si>
  <si>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</si>
  <si>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</si>
  <si>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</si>
  <si>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</si>
  <si>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</si>
  <si>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</si>
  <si>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</si>
  <si>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</si>
  <si>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</si>
  <si>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</si>
  <si>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</si>
  <si>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</si>
  <si>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</si>
  <si>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</si>
  <si>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</si>
  <si>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</si>
  <si>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</si>
  <si>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</si>
  <si>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</si>
  <si>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</si>
  <si>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</si>
  <si>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</si>
  <si>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</si>
  <si>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</si>
  <si>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</si>
  <si>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</si>
  <si>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</si>
  <si>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</si>
  <si>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</si>
  <si>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</si>
  <si>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</si>
  <si>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</si>
  <si>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</si>
  <si>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</si>
  <si>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</si>
  <si>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</si>
  <si>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</si>
  <si>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</si>
  <si>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</si>
  <si>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</si>
  <si>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</si>
  <si>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</si>
  <si>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</si>
  <si>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</si>
  <si>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</si>
  <si>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</si>
  <si>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</si>
  <si>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</si>
  <si>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</si>
  <si>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</si>
  <si>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</si>
  <si>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</si>
  <si>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</si>
  <si>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</si>
  <si>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</si>
  <si>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</si>
  <si>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</si>
  <si>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</si>
  <si>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</si>
  <si>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</si>
  <si>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</si>
  <si>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</si>
  <si>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</si>
  <si>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</si>
  <si>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</si>
  <si>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</si>
  <si>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</si>
  <si>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</si>
  <si>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</si>
  <si>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</si>
  <si>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</si>
  <si>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</si>
  <si>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</si>
  <si>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</si>
  <si>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</si>
  <si>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</si>
  <si>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</si>
  <si>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</si>
  <si>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</si>
  <si>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</si>
  <si>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</si>
  <si>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</si>
  <si>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</si>
  <si>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</si>
  <si>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</si>
  <si>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</si>
  <si>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</si>
  <si>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</si>
  <si>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</si>
  <si>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</si>
  <si>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</si>
  <si>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</si>
  <si>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</si>
  <si>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</si>
  <si>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</si>
  <si>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</si>
  <si>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</si>
  <si>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</si>
  <si>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</si>
  <si>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</si>
  <si>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</si>
  <si>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</si>
  <si>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</si>
  <si>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</si>
  <si>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</si>
  <si>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</si>
  <si>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</si>
  <si>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</si>
  <si>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</si>
  <si>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</si>
  <si>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</si>
  <si>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</si>
  <si>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</si>
  <si>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</si>
  <si>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</si>
  <si>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</si>
  <si>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</si>
  <si>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</si>
  <si>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</si>
  <si>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</si>
  <si>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</si>
  <si>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</si>
  <si>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</si>
  <si>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</si>
  <si>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</si>
  <si>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</si>
  <si>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</si>
  <si>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</si>
  <si>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</si>
  <si>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</si>
  <si>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</si>
  <si>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</si>
  <si>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</si>
  <si>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</si>
  <si>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</si>
  <si>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</si>
  <si>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</si>
  <si>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</si>
  <si>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</si>
  <si>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</si>
  <si>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</si>
  <si>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</si>
  <si>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</si>
  <si>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</si>
  <si>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</si>
  <si>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</si>
  <si>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</si>
  <si>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</si>
  <si>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</si>
  <si>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</si>
  <si>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</si>
  <si>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</si>
  <si>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</si>
  <si>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</si>
  <si>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</si>
  <si>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</si>
  <si>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</si>
  <si>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</si>
  <si>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</si>
  <si>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</si>
  <si>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</si>
  <si>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</si>
  <si>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</si>
  <si>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</si>
  <si>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</si>
  <si>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</si>
  <si>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</si>
  <si>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</si>
  <si>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</si>
  <si>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</si>
  <si>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</si>
  <si>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</si>
  <si>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</si>
  <si>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</si>
  <si>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</si>
  <si>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</si>
  <si>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</si>
  <si>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</si>
  <si>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</si>
  <si>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</si>
  <si>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</si>
  <si>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</si>
  <si>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</si>
  <si>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</si>
  <si>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</si>
  <si>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</si>
  <si>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</si>
  <si>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</si>
  <si>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</si>
  <si>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</si>
  <si>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</si>
  <si>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</si>
  <si>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</si>
  <si>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</si>
  <si>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</si>
  <si>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</si>
  <si>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</si>
  <si>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</si>
  <si>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</si>
  <si>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</si>
  <si>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</si>
  <si>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</si>
  <si>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</si>
  <si>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</si>
  <si>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</si>
  <si>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</si>
  <si>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</si>
  <si>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</si>
  <si>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</si>
  <si>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</si>
  <si>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</si>
  <si>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</si>
  <si>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</si>
  <si>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</si>
  <si>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</si>
  <si>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</si>
  <si>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</si>
  <si>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</si>
  <si>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</si>
  <si>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</si>
  <si>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</si>
  <si>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</si>
  <si>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</si>
  <si>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</si>
  <si>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</si>
  <si>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</si>
  <si>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</si>
  <si>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</si>
  <si>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</si>
  <si>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</si>
  <si>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</si>
  <si>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</si>
  <si>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</si>
  <si>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</si>
  <si>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</si>
  <si>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</si>
  <si>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</si>
  <si>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</si>
  <si>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</si>
  <si>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</si>
  <si>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</si>
  <si>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</si>
  <si>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</si>
  <si>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</si>
  <si>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</si>
  <si>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</si>
  <si>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</si>
  <si>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</si>
  <si>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</si>
  <si>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</si>
  <si>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</si>
  <si>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</si>
  <si>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</si>
  <si>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</si>
  <si>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</si>
  <si>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</si>
  <si>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</si>
  <si>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</si>
  <si>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</si>
  <si>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</si>
  <si>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</si>
  <si>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</si>
  <si>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</si>
  <si>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</si>
  <si>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</si>
  <si>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</si>
  <si>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</si>
  <si>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</si>
  <si>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</si>
  <si>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</si>
  <si>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</si>
  <si>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</si>
  <si>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</si>
  <si>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</si>
  <si>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</si>
  <si>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</si>
  <si>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</si>
  <si>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</si>
  <si>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</si>
  <si>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</si>
  <si>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</si>
  <si>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</si>
  <si>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</si>
  <si>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</si>
  <si>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</si>
  <si>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</si>
  <si>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</si>
  <si>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</si>
  <si>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</si>
  <si>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</si>
  <si>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</si>
  <si>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</si>
  <si>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</si>
  <si>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</si>
  <si>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</si>
  <si>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</si>
  <si>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</si>
  <si>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</si>
  <si>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</si>
  <si>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</si>
  <si>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</si>
  <si>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</si>
  <si>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</si>
  <si>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</si>
  <si>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</si>
  <si>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</si>
  <si>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</si>
  <si>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</si>
  <si>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</si>
  <si>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</si>
  <si>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</si>
  <si>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</si>
  <si>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</si>
  <si>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</si>
  <si>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</si>
  <si>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</si>
  <si>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</si>
  <si>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</si>
  <si>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</si>
  <si>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</si>
  <si>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</si>
  <si>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</si>
  <si>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</si>
  <si>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</si>
  <si>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</si>
  <si>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</si>
  <si>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</si>
  <si>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</si>
  <si>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</si>
  <si>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</si>
  <si>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</si>
  <si>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</si>
  <si>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</si>
  <si>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</si>
  <si>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</si>
  <si>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</si>
  <si>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</si>
  <si>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</si>
  <si>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</si>
  <si>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</si>
  <si>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</si>
  <si>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</si>
  <si>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</si>
  <si>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</si>
  <si>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</si>
  <si>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</si>
  <si>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</si>
  <si>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</si>
  <si>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</si>
  <si>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</si>
  <si>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</si>
  <si>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</si>
  <si>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</si>
  <si>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</si>
  <si>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</si>
  <si>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</si>
  <si>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</si>
  <si>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</si>
  <si>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</si>
  <si>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</si>
  <si>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</si>
  <si>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</si>
  <si>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</si>
  <si>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</si>
  <si>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</si>
  <si>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</si>
  <si>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</si>
  <si>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</si>
  <si>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</si>
  <si>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</si>
  <si>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</si>
  <si>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</si>
  <si>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</si>
  <si>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</si>
  <si>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</si>
  <si>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</si>
  <si>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</si>
  <si>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</si>
  <si>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</si>
  <si>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</si>
  <si>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</si>
  <si>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</si>
  <si>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</si>
  <si>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</si>
  <si>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</si>
  <si>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</si>
  <si>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</si>
  <si>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</si>
  <si>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</si>
  <si>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</si>
  <si>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</si>
  <si>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</si>
  <si>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</si>
  <si>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</si>
  <si>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</si>
  <si>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</si>
  <si>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</si>
  <si>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</si>
  <si>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</si>
  <si>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</si>
  <si>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</si>
  <si>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</si>
  <si>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</si>
  <si>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</si>
  <si>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</si>
  <si>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</si>
  <si>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</si>
  <si>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</si>
  <si>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</si>
  <si>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</si>
  <si>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</si>
  <si>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</si>
  <si>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</si>
  <si>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</si>
  <si>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</si>
  <si>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</si>
  <si>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</si>
  <si>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</si>
  <si>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</si>
  <si>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</si>
  <si>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</si>
  <si>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</si>
  <si>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</si>
  <si>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</si>
  <si>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</si>
  <si>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</si>
  <si>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</si>
  <si>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</si>
  <si>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</si>
  <si>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</si>
  <si>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</si>
  <si>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</si>
  <si>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</si>
  <si>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</si>
  <si>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</si>
  <si>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</si>
  <si>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</si>
  <si>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</si>
  <si>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</si>
  <si>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</si>
  <si>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</si>
  <si>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</si>
  <si>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</si>
  <si>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</si>
  <si>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</si>
  <si>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</si>
  <si>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</si>
  <si>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</si>
  <si>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</si>
  <si>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</si>
  <si>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</si>
  <si>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</si>
  <si>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</si>
  <si>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</si>
  <si>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</si>
  <si>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</si>
  <si>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</si>
  <si>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</si>
  <si>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</si>
  <si>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</si>
  <si>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</si>
  <si>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</si>
  <si>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</si>
  <si>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</si>
  <si>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</si>
  <si>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</si>
  <si>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</si>
  <si>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</si>
  <si>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</si>
  <si>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</si>
  <si>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</si>
  <si>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</si>
  <si>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</si>
  <si>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</si>
  <si>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</si>
  <si>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</si>
  <si>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</si>
  <si>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</si>
  <si>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</si>
  <si>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</si>
  <si>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</si>
  <si>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</si>
  <si>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</si>
  <si>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</si>
  <si>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</si>
  <si>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</si>
  <si>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</si>
  <si>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</si>
  <si>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</si>
  <si>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</si>
  <si>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</si>
  <si>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</si>
  <si>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</si>
  <si>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</si>
  <si>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</si>
  <si>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</si>
  <si>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</si>
  <si>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</si>
  <si>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</si>
  <si>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</si>
  <si>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</si>
  <si>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</si>
  <si>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</si>
  <si>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</si>
  <si>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</si>
  <si>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</si>
  <si>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</si>
  <si>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</si>
  <si>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</si>
  <si>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</si>
  <si>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</si>
  <si>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</si>
  <si>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</si>
  <si>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</si>
  <si>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</si>
  <si>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</si>
  <si>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</si>
  <si>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</si>
  <si>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</si>
  <si>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</si>
  <si>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</si>
  <si>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</si>
  <si>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</si>
  <si>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</si>
  <si>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</si>
  <si>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</si>
  <si>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</si>
  <si>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</si>
  <si>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</si>
  <si>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</si>
  <si>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</si>
  <si>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</si>
  <si>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</si>
  <si>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</si>
  <si>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</si>
  <si>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</si>
  <si>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</si>
  <si>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</si>
  <si>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</si>
  <si>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</si>
  <si>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</si>
  <si>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</si>
  <si>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</si>
  <si>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</si>
  <si>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</si>
  <si>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</si>
  <si>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</si>
  <si>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</si>
  <si>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</si>
  <si>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</si>
  <si>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</si>
  <si>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</si>
  <si>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</si>
  <si>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</si>
  <si>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</si>
  <si>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</si>
  <si>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</si>
  <si>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</si>
  <si>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</si>
  <si>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</si>
  <si>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</si>
  <si>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</si>
  <si>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</si>
  <si>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</si>
  <si>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</si>
  <si>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</si>
  <si>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</si>
  <si>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</si>
  <si>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</si>
  <si>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</si>
  <si>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</si>
  <si>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</si>
  <si>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</si>
  <si>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</si>
  <si>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</si>
  <si>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</si>
  <si>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</si>
  <si>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</si>
  <si>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</si>
  <si>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</si>
  <si>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</si>
  <si>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</si>
  <si>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</si>
  <si>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</si>
  <si>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</si>
  <si>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</si>
  <si>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</si>
  <si>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</si>
  <si>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</si>
  <si>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</si>
  <si>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</si>
  <si>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</si>
  <si>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</si>
  <si>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</si>
  <si>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</si>
  <si>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</si>
  <si>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</si>
  <si>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</si>
  <si>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</si>
  <si>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</si>
  <si>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</si>
  <si>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</si>
  <si>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</si>
  <si>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</si>
  <si>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</si>
  <si>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</si>
  <si>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</si>
  <si>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</si>
  <si>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</si>
  <si>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</si>
  <si>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</si>
  <si>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</si>
  <si>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</si>
  <si>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</si>
  <si>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</si>
  <si>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</si>
  <si>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</si>
  <si>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</si>
  <si>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</si>
  <si>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</si>
  <si>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</si>
  <si>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</si>
  <si>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</si>
  <si>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</si>
  <si>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</si>
  <si>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</si>
  <si>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</si>
  <si>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</si>
  <si>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</si>
  <si>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</si>
  <si>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</si>
  <si>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</si>
  <si>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</si>
  <si>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</si>
  <si>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</si>
  <si>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</si>
  <si>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</si>
  <si>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</si>
  <si>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</si>
  <si>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</si>
  <si>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</si>
  <si>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</si>
  <si>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</si>
  <si>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</si>
  <si>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</si>
  <si>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</si>
  <si>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</si>
  <si>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</si>
  <si>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</si>
  <si>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</si>
  <si>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</si>
  <si>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</si>
  <si>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</si>
  <si>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</si>
  <si>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</si>
  <si>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</si>
  <si>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</si>
  <si>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</si>
  <si>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</si>
  <si>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</si>
  <si>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</si>
  <si>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</si>
  <si>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</si>
  <si>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</si>
  <si>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</si>
  <si>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</si>
  <si>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</si>
  <si>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</si>
  <si>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</si>
  <si>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</si>
  <si>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</si>
  <si>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</si>
  <si>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</si>
  <si>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</si>
  <si>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</si>
  <si>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</si>
  <si>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</si>
  <si>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</si>
  <si>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</si>
  <si>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</si>
  <si>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</si>
  <si>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</si>
  <si>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</si>
  <si>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</si>
  <si>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</si>
  <si>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</si>
  <si>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</si>
  <si>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</si>
  <si>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</si>
  <si>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</si>
  <si>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</si>
  <si>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</si>
  <si>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</si>
  <si>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</si>
  <si>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</si>
  <si>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</si>
  <si>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</si>
  <si>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</si>
  <si>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</si>
  <si>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</si>
  <si>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</si>
  <si>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</si>
  <si>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</si>
  <si>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</si>
  <si>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</si>
  <si>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</si>
  <si>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</si>
  <si>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</si>
  <si>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</si>
  <si>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</si>
  <si>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</si>
  <si>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</si>
  <si>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</si>
  <si>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</si>
  <si>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</si>
  <si>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</si>
  <si>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</si>
  <si>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</si>
  <si>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</si>
  <si>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</si>
  <si>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</si>
  <si>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</si>
  <si>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</si>
  <si>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</si>
  <si>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</si>
  <si>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</si>
  <si>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</si>
  <si>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</si>
  <si>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</si>
  <si>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</si>
  <si>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</si>
  <si>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</si>
  <si>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</si>
  <si>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</si>
  <si>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</si>
  <si>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</si>
  <si>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</si>
  <si>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</si>
  <si>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</si>
  <si>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</si>
  <si>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</si>
  <si>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</si>
  <si>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</si>
  <si>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</si>
  <si>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</si>
  <si>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</si>
  <si>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</si>
  <si>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</si>
  <si>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</si>
  <si>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</si>
  <si>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</si>
  <si>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</si>
  <si>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</si>
  <si>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</si>
  <si>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</si>
  <si>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</si>
  <si>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</si>
  <si>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</si>
  <si>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</si>
  <si>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</si>
  <si>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</si>
  <si>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</si>
  <si>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</si>
  <si>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</si>
  <si>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</si>
  <si>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</si>
  <si>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</si>
  <si>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</si>
  <si>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</si>
  <si>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</si>
  <si>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</si>
  <si>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</si>
  <si>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</si>
  <si>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</si>
  <si>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</si>
  <si>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</si>
  <si>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</si>
  <si>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</si>
  <si>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</si>
  <si>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</si>
  <si>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</si>
  <si>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</si>
  <si>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</si>
  <si>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</si>
  <si>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</si>
  <si>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</si>
  <si>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</si>
  <si>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</si>
  <si>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</si>
  <si>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</si>
  <si>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</si>
  <si>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</si>
  <si>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</si>
  <si>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</si>
  <si>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</si>
  <si>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</si>
  <si>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</si>
  <si>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</si>
  <si>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</si>
  <si>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</si>
  <si>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</si>
  <si>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</si>
  <si>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</si>
  <si>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</si>
  <si>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</si>
  <si>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</si>
  <si>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</si>
  <si>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</si>
  <si>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</si>
  <si>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</si>
  <si>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</si>
  <si>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</si>
  <si>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</si>
  <si>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</si>
  <si>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</si>
  <si>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</si>
  <si>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</si>
  <si>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</si>
  <si>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</si>
  <si>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</si>
  <si>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</si>
  <si>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</si>
  <si>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</si>
  <si>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</si>
  <si>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</si>
  <si>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</si>
  <si>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</si>
  <si>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</si>
  <si>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</si>
  <si>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</si>
  <si>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</si>
  <si>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</si>
  <si>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</si>
  <si>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</si>
  <si>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</si>
  <si>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</si>
  <si>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</si>
  <si>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</si>
  <si>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</si>
  <si>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</si>
  <si>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</si>
  <si>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</si>
  <si>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</si>
  <si>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</si>
  <si>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</si>
  <si>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</si>
  <si>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</si>
  <si>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</si>
  <si>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</si>
  <si>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</si>
  <si>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</si>
  <si>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</si>
  <si>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</si>
  <si>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</si>
  <si>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</si>
  <si>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</si>
  <si>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</si>
  <si>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</si>
  <si>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</si>
  <si>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</si>
  <si>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</si>
  <si>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</si>
  <si>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</si>
  <si>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</si>
  <si>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</si>
  <si>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</si>
  <si>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</si>
  <si>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</si>
  <si>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</si>
  <si>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</si>
  <si>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</si>
  <si>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</si>
  <si>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</si>
  <si>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</si>
  <si>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</si>
  <si>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</si>
  <si>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</si>
  <si>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</si>
  <si>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</si>
  <si>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</si>
  <si>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</si>
  <si>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</si>
  <si>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</si>
  <si>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</si>
  <si>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</si>
  <si>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</si>
  <si>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</si>
  <si>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</si>
  <si>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</si>
  <si>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</si>
  <si>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</si>
  <si>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</si>
  <si>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</si>
  <si>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</si>
  <si>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</si>
  <si>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</si>
  <si>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</si>
  <si>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</si>
  <si>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</si>
  <si>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</si>
  <si>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</si>
  <si>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</si>
  <si>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</si>
  <si>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</si>
  <si>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</si>
  <si>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</si>
  <si>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</si>
  <si>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</si>
  <si>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</si>
  <si>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</si>
  <si>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</si>
  <si>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</si>
  <si>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</si>
  <si>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</si>
  <si>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</si>
  <si>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</si>
  <si>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</si>
  <si>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</si>
  <si>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</si>
  <si>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</si>
  <si>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</si>
  <si>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</si>
  <si>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</si>
  <si>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</si>
  <si>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</si>
  <si>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</si>
  <si>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</si>
  <si>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</si>
  <si>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</si>
  <si>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</si>
  <si>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</si>
  <si>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</si>
  <si>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</si>
  <si>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</si>
  <si>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</si>
  <si>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</si>
  <si>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</si>
  <si>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</si>
  <si>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</si>
  <si>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</si>
  <si>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</si>
  <si>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</si>
  <si>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</si>
  <si>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</si>
  <si>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</si>
  <si>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</si>
  <si>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</si>
  <si>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</si>
  <si>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</si>
  <si>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</si>
  <si>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</si>
  <si>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</si>
  <si>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</si>
  <si>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</si>
  <si>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</si>
  <si>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</si>
  <si>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</si>
  <si>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</si>
  <si>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</si>
  <si>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</si>
  <si>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</si>
  <si>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</si>
  <si>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</si>
  <si>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</si>
  <si>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</si>
  <si>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</si>
  <si>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</si>
  <si>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</si>
  <si>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</si>
  <si>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</si>
  <si>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</si>
  <si>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</si>
  <si>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</si>
  <si>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</si>
  <si>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</si>
  <si>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</si>
  <si>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</si>
  <si>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</si>
  <si>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</si>
  <si>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</si>
  <si>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</si>
  <si>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</si>
  <si>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</si>
  <si>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</si>
  <si>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</si>
  <si>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</si>
  <si>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</si>
  <si>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</si>
  <si>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</si>
  <si>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</si>
  <si>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</si>
  <si>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</si>
  <si>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</si>
  <si>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</si>
  <si>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</si>
  <si>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</si>
  <si>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</si>
  <si>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</si>
  <si>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</si>
  <si>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</si>
  <si>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</si>
  <si>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</si>
  <si>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</si>
  <si>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</si>
  <si>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</si>
  <si>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</si>
  <si>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</si>
  <si>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</si>
  <si>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</si>
  <si>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</si>
  <si>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</si>
  <si>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</si>
  <si>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</si>
  <si>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</si>
  <si>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</si>
  <si>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</si>
  <si>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</si>
  <si>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</si>
  <si>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</si>
  <si>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</si>
  <si>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</si>
  <si>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</si>
  <si>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</si>
  <si>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</si>
  <si>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</si>
  <si>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</si>
  <si>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</si>
  <si>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</si>
  <si>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</si>
  <si>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</si>
  <si>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</si>
  <si>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</si>
  <si>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</si>
  <si>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</si>
  <si>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</si>
  <si>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</si>
  <si>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</si>
  <si>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</si>
  <si>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</si>
  <si>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</si>
  <si>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</si>
  <si>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</si>
  <si>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</si>
  <si>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</si>
  <si>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</si>
  <si>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</si>
  <si>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</si>
  <si>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</si>
  <si>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</si>
  <si>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</si>
  <si>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</si>
  <si>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</si>
  <si>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</si>
  <si>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</si>
  <si>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</si>
  <si>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</si>
  <si>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</si>
  <si>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</si>
  <si>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</si>
  <si>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</si>
  <si>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</si>
  <si>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</si>
  <si>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</si>
  <si>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</si>
  <si>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</si>
  <si>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</si>
  <si>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</si>
  <si>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</si>
  <si>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</si>
  <si>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</si>
  <si>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</si>
  <si>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</si>
  <si>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</si>
  <si>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</si>
  <si>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</si>
  <si>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</si>
  <si>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</si>
  <si>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</si>
  <si>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</si>
  <si>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</si>
  <si>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</si>
  <si>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</si>
  <si>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</si>
  <si>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</si>
  <si>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</si>
  <si>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</si>
  <si>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</si>
  <si>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</si>
  <si>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</si>
  <si>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</si>
  <si>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</si>
  <si>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</si>
  <si>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</si>
  <si>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</si>
  <si>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</si>
  <si>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</si>
  <si>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</si>
  <si>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</si>
  <si>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</si>
  <si>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</si>
  <si>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</si>
  <si>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</si>
  <si>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</si>
  <si>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</si>
  <si>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</si>
  <si>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</si>
  <si>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</si>
  <si>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</si>
  <si>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</si>
  <si>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</si>
  <si>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</si>
  <si>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</si>
  <si>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</si>
  <si>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</si>
  <si>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</si>
  <si>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</si>
  <si>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</si>
  <si>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</si>
  <si>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</si>
  <si>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</si>
  <si>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</si>
  <si>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</si>
  <si>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</si>
  <si>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</si>
  <si>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</si>
  <si>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</si>
  <si>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</si>
  <si>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</si>
  <si>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</si>
  <si>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</si>
  <si>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</si>
  <si>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</si>
  <si>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</si>
  <si>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</si>
  <si>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</si>
  <si>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</si>
  <si>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</si>
  <si>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</si>
  <si>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</si>
  <si>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</si>
  <si>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</si>
  <si>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</si>
  <si>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</si>
  <si>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</si>
  <si>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</si>
  <si>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</si>
  <si>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</si>
  <si>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</si>
  <si>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</si>
  <si>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</si>
  <si>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</si>
  <si>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</si>
  <si>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</si>
  <si>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</si>
  <si>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</si>
  <si>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</si>
  <si>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</si>
  <si>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</si>
  <si>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</si>
  <si>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</si>
  <si>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</si>
  <si>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</si>
  <si>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</si>
  <si>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</si>
  <si>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</si>
  <si>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</si>
  <si>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</si>
  <si>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</si>
  <si>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</si>
  <si>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</si>
  <si>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</si>
  <si>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</si>
  <si>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</si>
  <si>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</si>
  <si>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</si>
  <si>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</si>
  <si>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</si>
  <si>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</si>
  <si>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</si>
  <si>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</si>
  <si>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</si>
  <si>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</si>
  <si>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</si>
  <si>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</si>
  <si>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</si>
  <si>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</si>
  <si>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</si>
  <si>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</si>
  <si>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</si>
  <si>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</si>
  <si>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</si>
  <si>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</si>
  <si>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</si>
  <si>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</si>
  <si>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</si>
  <si>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</si>
  <si>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</si>
  <si>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</si>
  <si>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</si>
  <si>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</si>
  <si>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</si>
  <si>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</si>
  <si>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</si>
  <si>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</si>
  <si>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</si>
  <si>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</si>
  <si>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</si>
  <si>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</si>
  <si>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</si>
  <si>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</si>
  <si>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</si>
  <si>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</si>
  <si>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</si>
  <si>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</si>
  <si>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</si>
  <si>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</si>
  <si>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</si>
  <si>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</si>
  <si>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</si>
  <si>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</si>
  <si>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</si>
  <si>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</si>
  <si>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</si>
  <si>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</si>
  <si>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</si>
  <si>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</si>
  <si>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</si>
  <si>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</si>
  <si>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</si>
  <si>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</si>
  <si>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</si>
  <si>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</si>
  <si>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</si>
  <si>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</si>
  <si>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</si>
  <si>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</si>
  <si>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</si>
  <si>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</si>
  <si>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</si>
  <si>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</si>
  <si>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</si>
  <si>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</si>
  <si>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</si>
  <si>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</si>
  <si>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</si>
  <si>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</si>
  <si>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</si>
  <si>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</si>
  <si>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</si>
  <si>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</si>
  <si>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</si>
  <si>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</si>
  <si>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</si>
  <si>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</si>
  <si>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</si>
  <si>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</si>
  <si>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</si>
  <si>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</si>
  <si>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</si>
  <si>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</si>
  <si>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</si>
  <si>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</si>
  <si>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</si>
  <si>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</si>
  <si>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</si>
  <si>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</si>
  <si>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</si>
  <si>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</si>
  <si>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</si>
  <si>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</si>
  <si>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</si>
  <si>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</si>
  <si>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</si>
  <si>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</si>
  <si>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</si>
  <si>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</si>
  <si>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</si>
  <si>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</si>
  <si>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</si>
  <si>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</si>
  <si>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</si>
  <si>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</si>
  <si>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</si>
  <si>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</si>
  <si>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</si>
  <si>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</si>
  <si>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</si>
  <si>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</si>
  <si>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</si>
  <si>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</si>
  <si>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</si>
  <si>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</si>
  <si>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</si>
  <si>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</si>
  <si>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</si>
  <si>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</si>
  <si>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</si>
  <si>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</si>
  <si>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</si>
  <si>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</si>
  <si>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</si>
  <si>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</si>
  <si>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</si>
  <si>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</si>
  <si>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</si>
  <si>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</si>
  <si>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</si>
  <si>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</si>
  <si>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</si>
  <si>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</si>
  <si>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</si>
  <si>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</si>
  <si>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</si>
  <si>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</si>
  <si>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</si>
  <si>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</si>
  <si>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</si>
  <si>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</si>
  <si>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</si>
  <si>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</si>
  <si>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</si>
  <si>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</si>
  <si>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</si>
  <si>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</si>
  <si>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</si>
  <si>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</si>
  <si>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</si>
  <si>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</si>
  <si>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</si>
  <si>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</si>
  <si>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</si>
  <si>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</si>
  <si>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</si>
  <si>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</si>
  <si>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</si>
  <si>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</si>
  <si>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</si>
  <si>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</si>
  <si>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</si>
  <si>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</si>
  <si>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</si>
  <si>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</si>
  <si>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</si>
  <si>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</si>
  <si>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</si>
  <si>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</si>
  <si>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</si>
  <si>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</si>
  <si>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</si>
  <si>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</si>
  <si>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</si>
  <si>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</si>
  <si>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</si>
  <si>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</si>
  <si>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</si>
  <si>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</si>
  <si>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</si>
  <si>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</si>
  <si>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</si>
  <si>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</si>
  <si>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</si>
  <si>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</si>
  <si>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</si>
  <si>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</si>
  <si>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</si>
  <si>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</si>
  <si>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</si>
  <si>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</si>
  <si>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</si>
  <si>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</si>
  <si>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</si>
  <si>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</si>
  <si>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</si>
  <si>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</si>
  <si>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</si>
  <si>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</si>
  <si>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</si>
  <si>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</si>
  <si>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</si>
  <si>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</si>
  <si>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</si>
  <si>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</si>
  <si>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</si>
  <si>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</si>
  <si>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</si>
  <si>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</si>
  <si>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</si>
  <si>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</si>
  <si>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</si>
  <si>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</si>
  <si>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</si>
  <si>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</si>
  <si>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</si>
  <si>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</si>
  <si>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</si>
  <si>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</si>
  <si>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</si>
  <si>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</si>
  <si>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</si>
  <si>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</si>
  <si>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</si>
  <si>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</si>
  <si>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</si>
  <si>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</si>
  <si>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</si>
  <si>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</si>
  <si>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</si>
  <si>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</si>
  <si>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</si>
  <si>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</si>
  <si>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</si>
  <si>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</si>
  <si>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</si>
  <si>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</si>
  <si>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</si>
  <si>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</si>
  <si>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</si>
  <si>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</si>
  <si>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</si>
  <si>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</si>
  <si>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</si>
  <si>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</si>
  <si>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</si>
  <si>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</si>
  <si>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</si>
  <si>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</si>
  <si>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</si>
  <si>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</si>
  <si>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</si>
  <si>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</si>
  <si>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</si>
  <si>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</si>
  <si>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</si>
  <si>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</si>
  <si>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</si>
  <si>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</si>
  <si>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</si>
  <si>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</si>
  <si>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</si>
  <si>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</si>
  <si>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</si>
  <si>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</si>
  <si>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</si>
  <si>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</si>
  <si>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</si>
  <si>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</si>
  <si>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</si>
  <si>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</si>
  <si>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</si>
  <si>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</si>
  <si>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</si>
  <si>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</si>
  <si>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</si>
  <si>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</si>
  <si>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</si>
  <si>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</si>
  <si>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</si>
  <si>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</si>
  <si>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</si>
  <si>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</si>
  <si>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</si>
  <si>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</si>
  <si>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</si>
  <si>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</si>
  <si>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</si>
  <si>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</si>
  <si>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</si>
  <si>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</si>
  <si>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</si>
  <si>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</si>
  <si>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</si>
  <si>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</si>
  <si>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</si>
  <si>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</si>
  <si>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</si>
  <si>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</si>
  <si>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</si>
  <si>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</si>
  <si>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</si>
  <si>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</si>
  <si>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</si>
  <si>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</si>
  <si>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</si>
  <si>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</si>
  <si>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</si>
  <si>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</si>
  <si>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</si>
  <si>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</si>
  <si>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</si>
  <si>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</si>
  <si>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</si>
  <si>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</si>
  <si>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</si>
  <si>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</si>
  <si>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</si>
  <si>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</si>
  <si>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</si>
  <si>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</si>
  <si>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</si>
  <si>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</si>
  <si>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</si>
  <si>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</si>
  <si>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</si>
  <si>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</si>
  <si>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</si>
  <si>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</si>
  <si>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</si>
  <si>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</si>
  <si>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</si>
  <si>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</si>
  <si>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</si>
  <si>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</si>
  <si>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</si>
  <si>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</si>
  <si>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</si>
  <si>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</si>
  <si>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</si>
  <si>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</si>
  <si>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</si>
  <si>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</si>
  <si>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</si>
  <si>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</si>
  <si>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</si>
  <si>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</si>
  <si>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</si>
  <si>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</si>
  <si>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</si>
  <si>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</si>
  <si>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</si>
  <si>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</si>
  <si>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</si>
  <si>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</si>
  <si>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</si>
  <si>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</si>
  <si>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</si>
  <si>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</si>
  <si>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</si>
  <si>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</si>
  <si>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</si>
  <si>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</si>
  <si>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</si>
  <si>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</si>
  <si>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</si>
  <si>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</si>
  <si>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</si>
  <si>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</si>
  <si>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</si>
  <si>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</si>
  <si>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</si>
  <si>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</si>
  <si>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</si>
  <si>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</si>
  <si>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</si>
  <si>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</si>
  <si>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</si>
  <si>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</si>
  <si>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</si>
  <si>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</si>
  <si>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</si>
  <si>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</si>
  <si>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</si>
  <si>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</si>
  <si>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</si>
  <si>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</si>
  <si>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</si>
  <si>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</si>
  <si>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</si>
  <si>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</si>
  <si>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</si>
  <si>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</si>
  <si>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</si>
  <si>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</si>
  <si>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</si>
  <si>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</si>
  <si>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</si>
  <si>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</si>
  <si>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</si>
  <si>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</si>
  <si>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</si>
  <si>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</si>
  <si>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</si>
  <si>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</si>
  <si>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</si>
  <si>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</si>
  <si>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</si>
  <si>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</si>
  <si>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</si>
  <si>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</si>
  <si>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</si>
  <si>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</si>
  <si>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</si>
  <si>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</si>
  <si>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</si>
  <si>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</si>
  <si>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</si>
  <si>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</si>
  <si>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</si>
  <si>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</si>
  <si>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</si>
  <si>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</si>
  <si>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</si>
  <si>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</si>
  <si>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</si>
  <si>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</si>
  <si>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</si>
  <si>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</si>
  <si>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</si>
  <si>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</si>
  <si>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</si>
  <si>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</si>
  <si>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</si>
  <si>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</si>
  <si>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</si>
  <si>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</si>
  <si>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</si>
  <si>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</si>
  <si>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</si>
  <si>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</si>
  <si>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</si>
  <si>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</si>
  <si>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</si>
  <si>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</si>
  <si>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</si>
  <si>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</si>
  <si>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</si>
  <si>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</si>
  <si>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</si>
  <si>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</si>
  <si>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</si>
  <si>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</si>
  <si>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</si>
  <si>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</si>
  <si>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</si>
  <si>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</si>
  <si>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</si>
  <si>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</si>
  <si>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</si>
  <si>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</si>
  <si>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</si>
  <si>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</si>
  <si>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</si>
  <si>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</si>
  <si>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</si>
  <si>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</si>
  <si>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</si>
  <si>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</si>
  <si>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</si>
  <si>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</si>
  <si>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</si>
  <si>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</si>
  <si>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</si>
  <si>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</si>
  <si>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</si>
  <si>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</si>
  <si>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</si>
  <si>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</si>
  <si>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</si>
  <si>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</si>
  <si>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</si>
  <si>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</si>
  <si>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</si>
  <si>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</si>
  <si>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</si>
  <si>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</si>
  <si>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</si>
  <si>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</si>
  <si>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</si>
  <si>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</si>
  <si>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</si>
  <si>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</si>
  <si>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</si>
  <si>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</si>
  <si>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</si>
  <si>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</si>
  <si>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</si>
  <si>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</si>
  <si>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</si>
  <si>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</si>
  <si>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</si>
  <si>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</si>
  <si>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</si>
  <si>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</si>
  <si>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</si>
  <si>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</si>
  <si>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</si>
  <si>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</si>
  <si>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</si>
  <si>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</si>
  <si>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</si>
  <si>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</si>
  <si>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</si>
  <si>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</si>
  <si>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</si>
  <si>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</si>
  <si>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</si>
  <si>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</si>
  <si>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</si>
  <si>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</si>
  <si>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</si>
  <si>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</si>
  <si>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</si>
  <si>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</si>
  <si>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</si>
  <si>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</si>
  <si>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</si>
  <si>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</si>
  <si>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</si>
  <si>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</si>
  <si>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</si>
  <si>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</si>
  <si>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</si>
  <si>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</si>
  <si>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</si>
  <si>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</si>
  <si>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</si>
  <si>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</si>
  <si>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</si>
  <si>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</si>
  <si>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</si>
  <si>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</si>
  <si>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</si>
  <si>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</si>
  <si>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</si>
  <si>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</si>
  <si>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</si>
  <si>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</si>
  <si>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</si>
  <si>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</si>
  <si>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</si>
  <si>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</si>
  <si>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</si>
  <si>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</si>
  <si>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</si>
  <si>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</si>
  <si>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</si>
  <si>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</si>
  <si>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</si>
  <si>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</si>
  <si>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</si>
  <si>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</si>
  <si>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</si>
  <si>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</si>
  <si>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</si>
  <si>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</si>
  <si>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</si>
  <si>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</si>
  <si>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</si>
  <si>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</si>
  <si>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</si>
  <si>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</si>
  <si>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</si>
  <si>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</si>
  <si>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</si>
  <si>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</si>
  <si>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</si>
  <si>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</si>
  <si>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</si>
  <si>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</si>
  <si>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</si>
  <si>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</si>
  <si>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</si>
  <si>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</si>
  <si>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</si>
  <si>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</si>
  <si>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</si>
  <si>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</si>
  <si>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</si>
  <si>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</si>
  <si>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</si>
  <si>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</si>
  <si>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</si>
  <si>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</si>
  <si>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</si>
  <si>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</si>
  <si>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</si>
  <si>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</si>
  <si>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</si>
  <si>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</si>
  <si>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</si>
  <si>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</si>
  <si>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</si>
  <si>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</si>
  <si>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</si>
  <si>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</si>
  <si>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</si>
  <si>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</si>
  <si>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</si>
  <si>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</si>
  <si>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</si>
  <si>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</si>
  <si>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</si>
  <si>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</si>
  <si>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</si>
  <si>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</si>
  <si>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</si>
  <si>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</si>
  <si>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</si>
  <si>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</si>
  <si>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</si>
  <si>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</si>
  <si>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</si>
  <si>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</si>
  <si>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</si>
  <si>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</si>
  <si>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</si>
  <si>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</si>
  <si>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</si>
  <si>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</si>
  <si>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</si>
  <si>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</si>
  <si>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</si>
  <si>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</si>
  <si>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</si>
  <si>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</si>
  <si>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</si>
  <si>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</si>
  <si>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</si>
  <si>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</si>
  <si>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</si>
  <si>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</si>
  <si>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</si>
  <si>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</si>
  <si>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</si>
  <si>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</si>
  <si>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</si>
  <si>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</si>
  <si>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</si>
  <si>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</si>
  <si>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</si>
  <si>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</si>
  <si>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</si>
  <si>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</si>
  <si>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</si>
  <si>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</si>
  <si>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</si>
  <si>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</si>
  <si>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</si>
  <si>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</si>
  <si>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</si>
  <si>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</si>
  <si>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</si>
  <si>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</si>
  <si>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</si>
  <si>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</si>
  <si>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</si>
  <si>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</si>
  <si>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</si>
  <si>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</si>
  <si>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</si>
  <si>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</si>
  <si>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</si>
  <si>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</si>
  <si>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</si>
  <si>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</si>
  <si>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</si>
  <si>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</si>
  <si>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</si>
  <si>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</si>
  <si>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</si>
  <si>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</si>
  <si>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</si>
  <si>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</si>
  <si>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</si>
  <si>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</si>
  <si>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</si>
  <si>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</si>
  <si>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</si>
  <si>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</si>
  <si>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</si>
  <si>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</si>
  <si>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</si>
  <si>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</si>
  <si>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</si>
  <si>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</si>
  <si>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</si>
  <si>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</si>
  <si>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</si>
  <si>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</si>
  <si>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</si>
  <si>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</si>
  <si>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</si>
  <si>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</si>
  <si>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</si>
  <si>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</si>
  <si>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</si>
  <si>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</si>
  <si>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</si>
  <si>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</si>
  <si>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</si>
  <si>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</si>
  <si>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</si>
  <si>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</si>
  <si>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</si>
  <si>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</si>
  <si>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</si>
  <si>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</si>
  <si>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</si>
  <si>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</si>
  <si>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</si>
  <si>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</si>
  <si>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</si>
  <si>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</si>
  <si>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</si>
  <si>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</si>
  <si>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</si>
  <si>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</si>
  <si>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</si>
  <si>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</si>
  <si>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</si>
  <si>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</si>
  <si>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</si>
  <si>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</si>
  <si>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</si>
  <si>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</si>
  <si>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</si>
  <si>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</si>
  <si>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</si>
  <si>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</si>
  <si>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</si>
  <si>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</si>
  <si>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</si>
  <si>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</si>
  <si>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</si>
  <si>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</si>
  <si>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</si>
  <si>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</si>
  <si>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</si>
  <si>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</si>
  <si>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</si>
  <si>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</si>
  <si>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</si>
  <si>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</si>
  <si>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</si>
  <si>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</si>
  <si>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</si>
  <si>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</si>
  <si>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</si>
  <si>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</si>
  <si>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</si>
  <si>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</si>
  <si>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</si>
  <si>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</si>
  <si>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</si>
  <si>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</si>
  <si>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</si>
  <si>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</si>
  <si>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</si>
  <si>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</si>
  <si>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</si>
  <si>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</si>
  <si>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</si>
  <si>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</si>
  <si>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</si>
  <si>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</si>
  <si>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</si>
  <si>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</si>
  <si>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</si>
  <si>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</si>
  <si>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</si>
  <si>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</si>
  <si>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</si>
  <si>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</si>
  <si>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</si>
  <si>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</si>
  <si>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</si>
  <si>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</si>
  <si>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</si>
  <si>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</si>
  <si>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</si>
  <si>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</si>
  <si>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</si>
  <si>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</si>
  <si>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</si>
  <si>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</si>
  <si>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</si>
  <si>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</si>
  <si>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</si>
  <si>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</si>
  <si>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</si>
  <si>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</si>
  <si>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</si>
  <si>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</si>
  <si>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</si>
  <si>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</si>
  <si>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</si>
  <si>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</si>
  <si>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</si>
  <si>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</si>
  <si>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</si>
  <si>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</si>
  <si>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</si>
  <si>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</si>
  <si>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</si>
  <si>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</si>
  <si>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</si>
  <si>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</si>
  <si>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</si>
  <si>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</si>
  <si>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</si>
  <si>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</si>
  <si>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</si>
  <si>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</si>
  <si>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</si>
  <si>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</si>
  <si>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</si>
  <si>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</si>
  <si>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</si>
  <si>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</si>
  <si>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</si>
  <si>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</si>
  <si>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</si>
  <si>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</si>
  <si>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</si>
  <si>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</si>
  <si>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</si>
  <si>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</si>
  <si>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</si>
  <si>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</si>
  <si>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</si>
  <si>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</si>
  <si>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</si>
  <si>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</si>
  <si>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</si>
  <si>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</si>
  <si>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</si>
  <si>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</si>
  <si>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</si>
  <si>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</si>
  <si>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</si>
  <si>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</si>
  <si>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</si>
  <si>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</si>
  <si>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</si>
  <si>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</si>
  <si>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</si>
  <si>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</si>
  <si>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</si>
  <si>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</si>
  <si>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</si>
  <si>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</si>
  <si>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</si>
  <si>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</si>
  <si>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</si>
  <si>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</si>
  <si>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</si>
  <si>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</si>
  <si>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</si>
  <si>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</si>
  <si>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</si>
  <si>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</si>
  <si>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</si>
  <si>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</si>
  <si>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</si>
  <si>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</si>
  <si>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</si>
  <si>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</si>
  <si>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</si>
  <si>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</si>
  <si>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</si>
  <si>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</si>
  <si>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</si>
  <si>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</si>
  <si>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</si>
  <si>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</si>
  <si>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</si>
  <si>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</si>
  <si>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</si>
  <si>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</si>
  <si>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</si>
  <si>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</si>
  <si>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</si>
  <si>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</si>
  <si>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</si>
  <si>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</si>
  <si>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</si>
  <si>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</si>
  <si>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</si>
  <si>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</si>
  <si>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</si>
  <si>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</si>
  <si>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</si>
  <si>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</si>
  <si>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</si>
  <si>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</si>
  <si>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</si>
  <si>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</si>
  <si>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</si>
  <si>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</si>
  <si>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</si>
  <si>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</si>
  <si>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</si>
  <si>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</si>
  <si>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</si>
  <si>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</si>
  <si>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</si>
  <si>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</si>
  <si>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</si>
  <si>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</si>
  <si>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</si>
  <si>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</si>
  <si>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</si>
  <si>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</si>
  <si>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</si>
  <si>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</si>
  <si>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</si>
  <si>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</si>
  <si>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</si>
  <si>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</si>
  <si>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</si>
  <si>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</si>
  <si>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</si>
  <si>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</si>
  <si>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</si>
  <si>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</si>
  <si>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</si>
  <si>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</si>
  <si>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</si>
  <si>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</si>
  <si>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</si>
  <si>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</si>
  <si>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</si>
  <si>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</si>
  <si>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</si>
  <si>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</si>
  <si>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</si>
  <si>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</si>
  <si>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</si>
  <si>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</si>
  <si>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</si>
  <si>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</si>
  <si>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</si>
  <si>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</si>
  <si>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</si>
  <si>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</si>
  <si>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</si>
  <si>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</si>
  <si>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</si>
  <si>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</si>
  <si>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</si>
  <si>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</si>
  <si>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</si>
  <si>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</si>
  <si>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</si>
  <si>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</si>
  <si>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</si>
  <si>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</si>
  <si>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</si>
  <si>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</si>
  <si>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</si>
  <si>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</si>
  <si>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</si>
  <si>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</si>
  <si>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</si>
  <si>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</si>
  <si>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</si>
  <si>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</si>
  <si>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</si>
  <si>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</si>
  <si>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</si>
  <si>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</si>
  <si>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</si>
  <si>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</si>
  <si>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</si>
  <si>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</si>
  <si>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</si>
  <si>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</si>
  <si>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</si>
  <si>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</si>
  <si>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</si>
  <si>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</si>
  <si>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</si>
  <si>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</si>
  <si>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</si>
  <si>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</si>
  <si>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</si>
  <si>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</si>
  <si>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</si>
  <si>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</si>
  <si>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</si>
  <si>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</si>
  <si>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</si>
  <si>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</si>
  <si>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</si>
  <si>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</si>
  <si>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</si>
  <si>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</si>
  <si>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</si>
  <si>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</si>
  <si>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</si>
  <si>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</si>
  <si>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</si>
  <si>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</si>
  <si>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</si>
  <si>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</si>
  <si>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</si>
  <si>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</si>
  <si>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</si>
  <si>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</si>
  <si>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</si>
  <si>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</si>
  <si>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</si>
  <si>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</si>
  <si>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</si>
  <si>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</si>
  <si>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</si>
  <si>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</si>
  <si>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</si>
  <si>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</si>
  <si>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</si>
  <si>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</si>
  <si>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</si>
  <si>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</si>
  <si>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</si>
  <si>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</si>
  <si>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</si>
  <si>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</si>
  <si>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</si>
  <si>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</si>
  <si>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</si>
  <si>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</si>
  <si>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</si>
  <si>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</si>
  <si>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</si>
  <si>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</si>
  <si>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</si>
  <si>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</si>
  <si>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</si>
  <si>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</si>
  <si>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</si>
  <si>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</si>
  <si>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</si>
  <si>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</si>
  <si>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</si>
  <si>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</si>
  <si>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</si>
  <si>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</si>
  <si>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</si>
  <si>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</si>
  <si>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</si>
  <si>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</si>
  <si>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</si>
  <si>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</si>
  <si>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</si>
  <si>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</si>
  <si>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</si>
  <si>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</si>
  <si>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</si>
  <si>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</si>
  <si>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</si>
  <si>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</si>
  <si>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</si>
  <si>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</si>
  <si>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</si>
  <si>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</si>
  <si>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</si>
  <si>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</si>
  <si>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</si>
  <si>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</si>
  <si>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</si>
  <si>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</si>
  <si>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</si>
  <si>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</si>
  <si>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</si>
  <si>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</si>
  <si>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</si>
  <si>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</si>
  <si>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</si>
  <si>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</si>
  <si>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</si>
  <si>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</si>
  <si>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</si>
  <si>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</si>
  <si>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</si>
  <si>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</si>
  <si>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</si>
  <si>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</si>
  <si>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</si>
  <si>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</si>
  <si>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</si>
  <si>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</si>
  <si>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</si>
  <si>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</si>
  <si>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</si>
  <si>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</si>
  <si>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</si>
  <si>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</si>
  <si>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</si>
  <si>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</si>
  <si>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</si>
  <si>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</si>
  <si>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</si>
  <si>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</si>
  <si>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</si>
  <si>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</si>
  <si>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</si>
  <si>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</si>
  <si>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</si>
  <si>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</si>
  <si>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</si>
  <si>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</si>
  <si>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</si>
  <si>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</si>
  <si>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</si>
  <si>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</si>
  <si>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</si>
  <si>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</si>
  <si>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</si>
  <si>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</si>
  <si>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</si>
  <si>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</si>
  <si>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</si>
  <si>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</si>
  <si>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</si>
  <si>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</si>
  <si>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</si>
  <si>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</si>
  <si>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</si>
  <si>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</si>
  <si>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</si>
  <si>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</si>
  <si>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</si>
  <si>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</si>
  <si>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</si>
  <si>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</si>
  <si>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</si>
  <si>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</si>
  <si>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</si>
  <si>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</si>
  <si>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</si>
  <si>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</si>
  <si>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</si>
  <si>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</si>
  <si>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</si>
  <si>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</si>
  <si>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</si>
  <si>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</si>
  <si>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</si>
  <si>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</si>
  <si>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</si>
  <si>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</si>
  <si>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</si>
  <si>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</si>
  <si>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</si>
  <si>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</si>
  <si>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</si>
  <si>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</si>
  <si>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</si>
  <si>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</si>
  <si>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</si>
  <si>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</si>
  <si>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</si>
  <si>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</si>
  <si>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</si>
  <si>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</si>
  <si>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</si>
  <si>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</si>
  <si>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</si>
  <si>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</si>
  <si>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</si>
  <si>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</si>
  <si>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</si>
  <si>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</si>
  <si>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</si>
  <si>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</si>
  <si>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</si>
  <si>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</si>
  <si>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</si>
  <si>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</si>
  <si>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</si>
  <si>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</si>
  <si>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</si>
  <si>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</si>
  <si>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</si>
  <si>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</si>
  <si>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</si>
  <si>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</si>
  <si>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</si>
  <si>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</si>
  <si>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</si>
  <si>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</si>
  <si>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</si>
  <si>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</si>
  <si>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</si>
  <si>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</si>
  <si>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</si>
  <si>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</si>
  <si>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</si>
  <si>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</si>
  <si>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</si>
  <si>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</si>
  <si>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</si>
  <si>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</si>
  <si>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</si>
  <si>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</si>
  <si>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</si>
  <si>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</si>
  <si>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</si>
  <si>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</si>
  <si>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</si>
  <si>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</si>
  <si>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</si>
  <si>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</si>
  <si>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</si>
  <si>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</si>
  <si>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</si>
  <si>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</si>
  <si>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</si>
  <si>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</si>
  <si>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</si>
  <si>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</si>
  <si>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</si>
  <si>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</si>
  <si>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</si>
  <si>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</si>
  <si>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</si>
  <si>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</si>
  <si>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</si>
  <si>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</si>
  <si>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</si>
  <si>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</si>
  <si>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</si>
  <si>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</si>
  <si>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</si>
  <si>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</si>
  <si>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</si>
  <si>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</si>
  <si>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</si>
  <si>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</si>
  <si>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</si>
  <si>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</si>
  <si>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</si>
  <si>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</si>
  <si>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</si>
  <si>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</si>
  <si>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</si>
  <si>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</si>
  <si>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</si>
  <si>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</si>
  <si>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</si>
  <si>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</si>
  <si>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</si>
  <si>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</si>
  <si>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</si>
  <si>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</si>
  <si>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</si>
  <si>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</si>
  <si>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</si>
  <si>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</si>
  <si>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</si>
  <si>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</si>
  <si>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</si>
  <si>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</si>
  <si>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</si>
  <si>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</si>
  <si>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</si>
  <si>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</si>
  <si>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</si>
  <si>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</si>
  <si>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</si>
  <si>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</si>
  <si>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</si>
  <si>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</si>
  <si>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</si>
  <si>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</si>
  <si>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</si>
  <si>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</si>
  <si>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</si>
  <si>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</si>
  <si>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</si>
  <si>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</si>
  <si>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</si>
  <si>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</si>
  <si>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</si>
  <si>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</si>
  <si>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</si>
  <si>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</si>
  <si>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</si>
  <si>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</si>
  <si>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</si>
  <si>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</si>
  <si>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</si>
  <si>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</si>
  <si>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</si>
  <si>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</si>
  <si>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</si>
  <si>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</si>
  <si>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</si>
  <si>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</si>
  <si>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</si>
  <si>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</si>
  <si>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</si>
  <si>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</si>
  <si>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</si>
  <si>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</si>
  <si>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</si>
  <si>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</si>
  <si>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</si>
  <si>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</si>
  <si>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</si>
  <si>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</si>
  <si>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</si>
  <si>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</si>
  <si>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</si>
  <si>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</si>
  <si>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</si>
  <si>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</si>
  <si>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</si>
  <si>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</si>
  <si>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</si>
  <si>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</si>
  <si>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</si>
  <si>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</si>
  <si>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</si>
  <si>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</si>
  <si>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</si>
  <si>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</si>
  <si>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</si>
  <si>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</si>
  <si>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</si>
  <si>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</si>
  <si>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</si>
  <si>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</si>
  <si>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</si>
  <si>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</si>
  <si>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</si>
  <si>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</si>
  <si>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</si>
  <si>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</si>
  <si>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</si>
  <si>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</si>
  <si>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</si>
  <si>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</si>
  <si>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</si>
  <si>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</si>
  <si>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</si>
  <si>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</si>
  <si>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</si>
  <si>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</si>
  <si>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</si>
  <si>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</si>
  <si>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</si>
  <si>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</si>
  <si>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</si>
  <si>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</si>
  <si>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</si>
  <si>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</si>
  <si>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</si>
  <si>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</si>
  <si>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</si>
  <si>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</si>
  <si>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</si>
  <si>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</si>
  <si>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</si>
  <si>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</si>
  <si>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</si>
  <si>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</si>
  <si>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</si>
  <si>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</si>
  <si>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</si>
  <si>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</si>
  <si>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</si>
  <si>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</si>
  <si>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</si>
  <si>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</si>
  <si>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</si>
  <si>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</si>
  <si>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</si>
  <si>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</si>
  <si>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</si>
  <si>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</si>
  <si>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</si>
  <si>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</si>
  <si>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</si>
  <si>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</si>
  <si>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</si>
  <si>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</si>
  <si>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</si>
  <si>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</si>
  <si>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</si>
  <si>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</si>
  <si>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</si>
  <si>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</si>
  <si>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</si>
  <si>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</si>
  <si>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</si>
  <si>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</si>
  <si>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</si>
  <si>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</si>
  <si>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</si>
  <si>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</si>
  <si>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</si>
  <si>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</si>
  <si>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</si>
  <si>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</si>
  <si>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</si>
  <si>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</si>
  <si>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</si>
  <si>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</si>
  <si>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</si>
  <si>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</si>
  <si>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</si>
  <si>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</si>
  <si>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</si>
  <si>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</si>
  <si>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</si>
  <si>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</si>
  <si>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</si>
  <si>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</si>
  <si>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</si>
  <si>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</si>
  <si>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</si>
  <si>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</si>
  <si>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</si>
  <si>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</si>
  <si>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</si>
  <si>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</si>
  <si>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</si>
  <si>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</si>
  <si>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</si>
  <si>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</si>
  <si>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</si>
  <si>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</si>
  <si>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</si>
  <si>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</si>
  <si>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</si>
  <si>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</si>
  <si>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</si>
  <si>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</si>
  <si>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</si>
  <si>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</si>
  <si>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</si>
  <si>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</si>
  <si>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</si>
  <si>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</si>
  <si>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</si>
  <si>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</si>
  <si>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</si>
  <si>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</si>
  <si>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</si>
  <si>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</si>
  <si>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</si>
  <si>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</si>
  <si>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</si>
  <si>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</si>
  <si>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</si>
  <si>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</si>
  <si>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</si>
  <si>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</si>
  <si>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</si>
  <si>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</si>
  <si>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</si>
  <si>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</si>
  <si>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</si>
  <si>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</si>
  <si>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</si>
  <si>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</si>
  <si>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</si>
  <si>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</si>
  <si>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</si>
  <si>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</si>
  <si>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</si>
  <si>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</si>
  <si>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</si>
  <si>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</si>
  <si>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</si>
  <si>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</si>
  <si>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</si>
  <si>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</si>
  <si>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</si>
  <si>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</si>
  <si>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</si>
  <si>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</si>
  <si>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</si>
  <si>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</si>
  <si>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</si>
  <si>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</si>
  <si>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</si>
  <si>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</si>
  <si>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</si>
  <si>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</si>
  <si>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</si>
  <si>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</si>
  <si>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</si>
  <si>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</si>
  <si>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</si>
  <si>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</si>
  <si>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</si>
  <si>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</si>
  <si>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</si>
  <si>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</si>
  <si>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</si>
  <si>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</si>
  <si>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</si>
  <si>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</si>
  <si>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</si>
  <si>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</si>
  <si>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</si>
  <si>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</si>
  <si>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</si>
  <si>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</si>
  <si>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</si>
  <si>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</si>
  <si>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</si>
  <si>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</si>
  <si>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</si>
  <si>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</si>
  <si>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</si>
  <si>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</si>
  <si>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</si>
  <si>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</si>
  <si>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</si>
  <si>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</si>
  <si>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</si>
  <si>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</si>
  <si>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</si>
  <si>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</si>
  <si>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</si>
  <si>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</si>
  <si>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</si>
  <si>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</si>
  <si>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</si>
  <si>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</si>
  <si>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</si>
  <si>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</si>
  <si>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</si>
  <si>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</si>
  <si>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</si>
  <si>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</si>
  <si>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</si>
  <si>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</si>
  <si>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</si>
  <si>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</si>
  <si>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</si>
  <si>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</si>
  <si>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</si>
  <si>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</si>
  <si>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</si>
  <si>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</si>
  <si>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</si>
  <si>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</si>
  <si>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</si>
  <si>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</si>
  <si>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</si>
  <si>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</si>
  <si>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</si>
  <si>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</si>
  <si>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</si>
  <si>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</si>
  <si>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</si>
  <si>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</si>
  <si>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</si>
  <si>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</si>
  <si>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</si>
  <si>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</si>
  <si>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</si>
  <si>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</si>
  <si>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</si>
  <si>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</si>
  <si>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</si>
  <si>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</si>
  <si>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</si>
  <si>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</si>
  <si>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</si>
  <si>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</si>
  <si>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</si>
  <si>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</si>
  <si>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</si>
  <si>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</si>
  <si>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</si>
  <si>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</si>
  <si>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</si>
  <si>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</si>
  <si>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</si>
  <si>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</si>
  <si>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</si>
  <si>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</si>
  <si>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</si>
  <si>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</si>
  <si>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</si>
  <si>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</si>
  <si>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</si>
  <si>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</si>
  <si>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</si>
  <si>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</si>
  <si>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</si>
  <si>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</si>
  <si>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</si>
  <si>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</si>
  <si>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</si>
  <si>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</si>
  <si>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</si>
  <si>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</si>
  <si>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</si>
  <si>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</si>
  <si>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</si>
  <si>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</si>
  <si>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</si>
  <si>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</si>
  <si>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</si>
  <si>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</si>
  <si>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</si>
  <si>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</si>
  <si>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</si>
  <si>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</si>
  <si>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</si>
  <si>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</si>
  <si>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</si>
  <si>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</si>
  <si>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</si>
  <si>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</si>
  <si>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</si>
  <si>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</si>
  <si>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</si>
  <si>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</si>
  <si>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</si>
  <si>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</si>
  <si>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</si>
  <si>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</si>
  <si>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</si>
  <si>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</si>
  <si>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</si>
  <si>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</si>
  <si>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</si>
  <si>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</si>
  <si>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</si>
  <si>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</si>
  <si>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</si>
  <si>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</si>
  <si>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</si>
  <si>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</si>
  <si>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</si>
  <si>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</si>
  <si>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</si>
  <si>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</si>
  <si>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</si>
  <si>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</si>
  <si>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</si>
  <si>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</si>
  <si>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</si>
  <si>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</si>
  <si>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</si>
  <si>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</si>
  <si>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</si>
  <si>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</si>
  <si>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</si>
  <si>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</si>
  <si>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</si>
  <si>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</si>
  <si>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</si>
  <si>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</si>
  <si>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</si>
  <si>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</si>
  <si>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</si>
  <si>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</si>
  <si>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</si>
  <si>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</si>
  <si>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</si>
  <si>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</si>
  <si>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</si>
  <si>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</si>
  <si>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</si>
  <si>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</si>
  <si>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</si>
  <si>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</si>
  <si>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</si>
  <si>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</si>
  <si>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</si>
  <si>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</si>
  <si>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</si>
  <si>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</si>
  <si>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</si>
  <si>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</si>
  <si>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</si>
  <si>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</si>
  <si>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</si>
  <si>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</si>
  <si>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</si>
  <si>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</si>
  <si>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</si>
  <si>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</si>
  <si>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</si>
  <si>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</si>
  <si>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</si>
  <si>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</si>
  <si>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</si>
  <si>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</si>
  <si>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</si>
  <si>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</si>
  <si>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</si>
  <si>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</si>
  <si>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</si>
  <si>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</si>
  <si>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</si>
  <si>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</si>
  <si>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</si>
  <si>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</si>
  <si>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</si>
  <si>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</si>
  <si>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</si>
  <si>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</si>
  <si>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</si>
  <si>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</si>
  <si>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</si>
  <si>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</si>
  <si>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</si>
  <si>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</si>
  <si>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</si>
  <si>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</si>
  <si>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</si>
  <si>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</si>
  <si>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</si>
  <si>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</si>
  <si>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</si>
  <si>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</si>
  <si>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</si>
  <si>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</si>
  <si>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</si>
  <si>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</si>
  <si>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</si>
  <si>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</si>
  <si>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</si>
  <si>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</si>
  <si>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</si>
  <si>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</si>
  <si>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</si>
  <si>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</si>
  <si>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</si>
  <si>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</si>
  <si>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</si>
  <si>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</si>
  <si>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</si>
  <si>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</si>
  <si>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</si>
  <si>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</si>
  <si>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</si>
  <si>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</si>
  <si>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</si>
  <si>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</si>
  <si>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</si>
  <si>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</si>
  <si>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</si>
  <si>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</si>
  <si>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</si>
  <si>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</si>
  <si>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</si>
  <si>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</si>
  <si>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</si>
  <si>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</si>
  <si>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</si>
  <si>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</si>
  <si>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</si>
  <si>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</si>
  <si>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</si>
  <si>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</si>
  <si>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</si>
  <si>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</si>
  <si>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</si>
  <si>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</si>
  <si>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</si>
  <si>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</si>
  <si>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</si>
  <si>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</si>
  <si>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</si>
  <si>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</si>
  <si>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</si>
  <si>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</si>
  <si>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</si>
  <si>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</si>
  <si>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</si>
  <si>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</si>
  <si>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</si>
  <si>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</si>
  <si>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</si>
  <si>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</si>
  <si>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</si>
  <si>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</si>
  <si>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</si>
  <si>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</si>
  <si>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</si>
  <si>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</si>
  <si>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</si>
  <si>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</si>
  <si>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</si>
  <si>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</si>
  <si>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</si>
  <si>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</si>
  <si>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</si>
  <si>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</si>
  <si>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</si>
  <si>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</si>
  <si>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</si>
  <si>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</si>
  <si>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</si>
  <si>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</si>
  <si>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</si>
  <si>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</si>
  <si>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</si>
  <si>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</si>
  <si>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</si>
  <si>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</si>
  <si>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</si>
  <si>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</si>
  <si>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</si>
  <si>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</si>
  <si>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</si>
  <si>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</si>
  <si>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</si>
  <si>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</si>
  <si>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</si>
  <si>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</si>
  <si>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</si>
  <si>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</si>
  <si>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</si>
  <si>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</si>
  <si>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</si>
  <si>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</si>
  <si>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</si>
  <si>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</si>
  <si>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</si>
  <si>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</si>
  <si>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</si>
  <si>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</si>
  <si>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</si>
  <si>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</si>
  <si>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</si>
  <si>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</si>
  <si>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</si>
  <si>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</si>
  <si>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</si>
  <si>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</si>
  <si>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</si>
  <si>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</si>
  <si>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</si>
  <si>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</si>
  <si>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</si>
  <si>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</si>
  <si>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</si>
  <si>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</si>
  <si>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</si>
  <si>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</si>
  <si>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</si>
  <si>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</si>
  <si>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</si>
  <si>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</si>
  <si>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</si>
  <si>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</si>
  <si>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</si>
  <si>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</si>
  <si>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</si>
  <si>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</si>
  <si>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</si>
  <si>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</si>
  <si>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</si>
  <si>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</si>
  <si>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</si>
  <si>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</si>
  <si>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</si>
  <si>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</si>
  <si>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</si>
  <si>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</si>
  <si>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</si>
  <si>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</si>
  <si>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</si>
  <si>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</si>
  <si>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</si>
  <si>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</si>
  <si>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</si>
  <si>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</si>
  <si>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</si>
  <si>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</si>
  <si>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</si>
  <si>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</si>
  <si>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</si>
  <si>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</si>
  <si>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</si>
  <si>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</si>
  <si>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</si>
  <si>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</si>
  <si>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</si>
  <si>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</si>
  <si>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</si>
  <si>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</si>
  <si>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</si>
  <si>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</si>
  <si>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</si>
  <si>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</si>
  <si>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</si>
  <si>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</si>
  <si>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</si>
  <si>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</si>
  <si>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</si>
  <si>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</si>
  <si>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</si>
  <si>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</si>
  <si>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</si>
  <si>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</si>
  <si>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</si>
  <si>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</si>
  <si>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</si>
  <si>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</si>
  <si>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</si>
  <si>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</si>
  <si>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</si>
  <si>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</si>
  <si>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</si>
  <si>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</si>
  <si>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</si>
  <si>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</si>
  <si>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</si>
  <si>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</si>
  <si>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</si>
  <si>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</si>
  <si>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</si>
  <si>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</si>
  <si>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</si>
  <si>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</si>
  <si>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</si>
  <si>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</si>
  <si>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</si>
  <si>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</si>
  <si>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</si>
  <si>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</si>
  <si>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</si>
  <si>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</si>
  <si>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</si>
  <si>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</si>
  <si>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</si>
  <si>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</si>
  <si>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</si>
  <si>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</si>
  <si>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</si>
  <si>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</si>
  <si>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</si>
  <si>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</si>
  <si>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</si>
  <si>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</si>
  <si>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</si>
  <si>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</si>
  <si>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</si>
  <si>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</si>
  <si>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</si>
  <si>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</si>
  <si>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</si>
  <si>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</si>
  <si>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</si>
  <si>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</si>
  <si>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</si>
  <si>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</si>
  <si>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</si>
  <si>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</si>
  <si>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</si>
  <si>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</si>
  <si>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</si>
  <si>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</si>
  <si>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</si>
  <si>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</si>
  <si>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</si>
  <si>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</si>
  <si>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</si>
  <si>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</si>
  <si>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</si>
  <si>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</si>
  <si>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</si>
  <si>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</si>
  <si>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</si>
  <si>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</si>
  <si>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</si>
  <si>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</si>
  <si>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</si>
  <si>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</si>
  <si>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</si>
  <si>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</si>
  <si>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</si>
  <si>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</si>
  <si>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</si>
  <si>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</si>
  <si>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</si>
  <si>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</si>
  <si>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</si>
  <si>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</si>
  <si>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</si>
  <si>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</si>
  <si>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</si>
  <si>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</si>
  <si>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</si>
  <si>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</si>
  <si>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</si>
  <si>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</si>
  <si>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</si>
  <si>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</si>
  <si>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</si>
  <si>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</si>
  <si>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</si>
  <si>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</si>
  <si>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</si>
  <si>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</si>
  <si>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</si>
  <si>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</si>
  <si>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</si>
  <si>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</si>
  <si>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</si>
  <si>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</si>
  <si>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</si>
  <si>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</si>
  <si>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</si>
  <si>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</si>
  <si>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</si>
  <si>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</si>
  <si>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</si>
  <si>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</si>
  <si>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</si>
  <si>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</si>
  <si>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</si>
  <si>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</si>
  <si>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</si>
  <si>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</si>
  <si>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</si>
  <si>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</si>
  <si>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</si>
  <si>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</si>
  <si>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</si>
  <si>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</si>
  <si>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</si>
  <si>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</si>
  <si>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</si>
  <si>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</si>
  <si>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</si>
  <si>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</si>
  <si>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</si>
  <si>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</si>
  <si>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</si>
  <si>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</si>
  <si>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</si>
  <si>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</si>
  <si>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</si>
  <si>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</si>
  <si>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</si>
  <si>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</si>
  <si>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</si>
  <si>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</si>
  <si>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</si>
  <si>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</si>
  <si>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</si>
  <si>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</si>
  <si>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</si>
  <si>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</si>
  <si>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</si>
  <si>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</si>
  <si>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</si>
  <si>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</si>
  <si>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</si>
  <si>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</si>
  <si>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</si>
  <si>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</si>
  <si>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</si>
  <si>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</si>
  <si>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</si>
  <si>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</si>
  <si>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</si>
  <si>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</si>
  <si>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</si>
  <si>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</si>
  <si>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</si>
  <si>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</si>
  <si>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</si>
  <si>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</si>
  <si>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</si>
  <si>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</si>
  <si>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</si>
  <si>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</si>
  <si>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</si>
  <si>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</si>
  <si>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</si>
  <si>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</si>
  <si>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</si>
  <si>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</si>
  <si>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</si>
  <si>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</si>
  <si>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</si>
  <si>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</si>
  <si>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</si>
  <si>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</si>
  <si>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</si>
  <si>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</si>
  <si>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</si>
  <si>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</si>
  <si>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</si>
  <si>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</si>
  <si>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</si>
  <si>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</si>
  <si>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</si>
  <si>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</si>
  <si>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</si>
  <si>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</si>
  <si>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</si>
  <si>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</si>
  <si>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</si>
  <si>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</si>
  <si>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</si>
  <si>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</si>
  <si>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</si>
  <si>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</si>
  <si>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</si>
  <si>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</si>
  <si>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</si>
  <si>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</si>
  <si>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</si>
  <si>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</si>
  <si>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</si>
  <si>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</si>
  <si>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</si>
  <si>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</si>
  <si>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</si>
  <si>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</si>
  <si>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</si>
  <si>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</si>
  <si>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</si>
  <si>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</si>
  <si>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</si>
  <si>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</si>
  <si>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</si>
  <si>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</si>
  <si>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</si>
  <si>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</si>
  <si>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</si>
  <si>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</si>
  <si>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</si>
  <si>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</si>
  <si>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</si>
  <si>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</si>
  <si>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</si>
  <si>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</si>
  <si>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</si>
  <si>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</si>
  <si>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</si>
  <si>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</si>
  <si>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</si>
  <si>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</si>
  <si>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</si>
  <si>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</si>
  <si>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</si>
  <si>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</si>
  <si>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</si>
  <si>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</si>
  <si>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</si>
  <si>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</si>
  <si>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</si>
  <si>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</si>
  <si>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</si>
  <si>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</si>
  <si>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</si>
  <si>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</si>
  <si>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</si>
  <si>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</si>
  <si>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</si>
  <si>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</si>
  <si>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</si>
  <si>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</si>
  <si>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</si>
  <si>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</si>
  <si>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</si>
  <si>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</si>
  <si>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</si>
  <si>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</si>
  <si>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</si>
  <si>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</si>
  <si>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</si>
  <si>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</si>
  <si>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</si>
  <si>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</si>
  <si>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</si>
  <si>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</si>
  <si>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</si>
  <si>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</si>
  <si>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</si>
  <si>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</si>
  <si>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</si>
  <si>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</si>
  <si>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</si>
  <si>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</si>
  <si>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</si>
  <si>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</si>
  <si>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</si>
  <si>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</si>
  <si>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</si>
  <si>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</si>
  <si>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</si>
  <si>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</si>
  <si>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</si>
  <si>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</si>
  <si>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</si>
  <si>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</si>
  <si>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</si>
  <si>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</si>
  <si>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</si>
  <si>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</si>
  <si>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</si>
  <si>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</si>
  <si>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</si>
  <si>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</si>
  <si>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</si>
  <si>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</si>
  <si>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</si>
  <si>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</si>
  <si>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</si>
  <si>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</si>
  <si>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</si>
  <si>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</si>
  <si>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</si>
  <si>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</si>
  <si>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</si>
  <si>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</si>
  <si>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</si>
  <si>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</si>
  <si>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</si>
  <si>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</si>
  <si>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</si>
  <si>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</si>
  <si>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</si>
  <si>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</si>
  <si>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</si>
  <si>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</si>
  <si>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</si>
  <si>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</si>
  <si>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</si>
  <si>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</si>
  <si>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</si>
  <si>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</si>
  <si>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</si>
  <si>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</si>
  <si>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</si>
  <si>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</si>
  <si>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</si>
  <si>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</si>
  <si>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</si>
  <si>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</si>
  <si>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</si>
  <si>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</si>
  <si>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</si>
  <si>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</si>
  <si>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</si>
  <si>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</si>
  <si>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</si>
  <si>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</si>
  <si>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</si>
  <si>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</si>
  <si>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</si>
  <si>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</si>
  <si>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</si>
  <si>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</si>
  <si>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</si>
  <si>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</si>
  <si>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</si>
  <si>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</si>
  <si>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</si>
  <si>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</si>
  <si>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</si>
  <si>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</si>
  <si>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</si>
  <si>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</si>
  <si>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</si>
  <si>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</si>
  <si>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</si>
  <si>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</si>
  <si>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</si>
  <si>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</si>
  <si>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</si>
  <si>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</si>
  <si>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</si>
  <si>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</si>
  <si>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</si>
  <si>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</si>
  <si>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</si>
  <si>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</si>
  <si>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</si>
  <si>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</si>
  <si>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</si>
  <si>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</si>
  <si>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</si>
  <si>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</si>
  <si>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</si>
  <si>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</si>
  <si>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</si>
  <si>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</si>
  <si>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</si>
  <si>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</si>
  <si>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</si>
  <si>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</si>
  <si>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</si>
  <si>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</si>
  <si>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</si>
  <si>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</si>
  <si>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</si>
  <si>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</si>
  <si>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</si>
  <si>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</si>
  <si>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</si>
  <si>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</si>
  <si>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</si>
  <si>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</si>
  <si>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</si>
  <si>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</si>
  <si>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</si>
  <si>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</si>
  <si>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</si>
  <si>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</si>
  <si>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</si>
  <si>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</si>
  <si>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</si>
  <si>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</si>
  <si>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</si>
  <si>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</si>
  <si>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</si>
  <si>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</si>
  <si>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</si>
  <si>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</si>
  <si>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</si>
  <si>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</si>
  <si>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</si>
  <si>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</si>
  <si>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</si>
  <si>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</si>
  <si>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</si>
  <si>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</si>
  <si>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</si>
  <si>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</si>
  <si>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</si>
  <si>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</si>
  <si>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</si>
  <si>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</si>
  <si>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</si>
  <si>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</si>
  <si>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</si>
  <si>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</si>
  <si>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</si>
  <si>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</si>
  <si>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</si>
  <si>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</si>
  <si>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</si>
  <si>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</si>
  <si>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</si>
  <si>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</si>
  <si>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</si>
  <si>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</si>
  <si>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</si>
  <si>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</si>
  <si>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</si>
  <si>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</si>
  <si>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</si>
  <si>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</si>
  <si>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</si>
  <si>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</si>
  <si>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</si>
  <si>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</si>
  <si>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</si>
  <si>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</si>
  <si>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</si>
  <si>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</si>
  <si>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</si>
  <si>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</si>
  <si>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</si>
  <si>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</si>
  <si>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</si>
  <si>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</si>
  <si>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</si>
  <si>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</si>
  <si>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</si>
  <si>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</si>
  <si>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</si>
  <si>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</si>
  <si>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</si>
  <si>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</si>
  <si>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</si>
  <si>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</si>
  <si>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</si>
  <si>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</si>
  <si>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</si>
  <si>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</si>
  <si>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</si>
  <si>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</si>
  <si>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</si>
  <si>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</si>
  <si>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</si>
  <si>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</si>
  <si>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</si>
  <si>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</si>
  <si>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</si>
  <si>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</si>
  <si>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</si>
  <si>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</si>
  <si>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</si>
  <si>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</si>
  <si>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</si>
  <si>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</si>
  <si>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</si>
  <si>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</si>
  <si>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</si>
  <si>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</si>
  <si>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</si>
  <si>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</si>
  <si>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</si>
  <si>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</si>
  <si>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</si>
  <si>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</si>
  <si>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</si>
  <si>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</si>
  <si>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</si>
  <si>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</si>
  <si>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</si>
  <si>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</si>
  <si>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</si>
  <si>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</si>
  <si>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</si>
  <si>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</si>
  <si>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</si>
  <si>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</si>
  <si>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</si>
  <si>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</si>
  <si>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</si>
  <si>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</si>
  <si>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</si>
  <si>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</si>
  <si>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</si>
  <si>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</si>
  <si>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</si>
  <si>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</si>
  <si>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</si>
  <si>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</si>
  <si>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</si>
  <si>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</si>
  <si>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</si>
  <si>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</si>
  <si>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</si>
  <si>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</si>
  <si>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</si>
  <si>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</si>
  <si>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</si>
  <si>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</si>
  <si>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</si>
  <si>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</si>
  <si>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</si>
  <si>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</si>
  <si>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</si>
  <si>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</si>
  <si>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</si>
  <si>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</si>
  <si>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</si>
  <si>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</si>
  <si>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</si>
  <si>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</si>
  <si>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</si>
  <si>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</si>
  <si>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</si>
  <si>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</si>
  <si>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</si>
  <si>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</si>
  <si>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</si>
  <si>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</si>
  <si>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</si>
  <si>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</si>
  <si>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</si>
  <si>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</si>
  <si>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</si>
  <si>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</si>
  <si>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</si>
  <si>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</si>
  <si>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</si>
  <si>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</si>
  <si>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</si>
  <si>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</si>
  <si>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</si>
  <si>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</si>
  <si>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</si>
  <si>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</si>
  <si>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</si>
  <si>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</si>
  <si>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</si>
  <si>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</si>
  <si>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</si>
  <si>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</si>
  <si>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</si>
  <si>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</si>
  <si>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</si>
  <si>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</si>
  <si>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</si>
  <si>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</si>
  <si>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</si>
  <si>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</si>
  <si>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</si>
  <si>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</si>
  <si>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</si>
  <si>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</si>
  <si>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</si>
  <si>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</si>
  <si>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</si>
  <si>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</si>
  <si>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</si>
  <si>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</si>
  <si>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</si>
  <si>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</si>
  <si>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</si>
  <si>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</si>
  <si>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</si>
  <si>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</si>
  <si>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</si>
  <si>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</si>
  <si>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</si>
  <si>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</si>
  <si>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</si>
  <si>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</si>
  <si>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</si>
  <si>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</si>
  <si>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</si>
  <si>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</si>
  <si>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</si>
  <si>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</si>
  <si>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</si>
  <si>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</si>
  <si>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</si>
  <si>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</si>
  <si>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</si>
  <si>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</si>
  <si>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</si>
  <si>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</si>
  <si>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</si>
  <si>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</si>
  <si>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</si>
  <si>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</si>
  <si>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</si>
  <si>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</si>
  <si>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</si>
  <si>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</si>
  <si>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</si>
  <si>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</si>
  <si>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</si>
  <si>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</si>
  <si>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</si>
  <si>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</si>
  <si>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</si>
  <si>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</si>
  <si>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</si>
  <si>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</si>
  <si>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</si>
  <si>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</si>
  <si>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</si>
  <si>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</si>
  <si>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</si>
  <si>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</si>
  <si>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</si>
  <si>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</si>
  <si>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</si>
  <si>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</si>
  <si>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</si>
  <si>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</si>
  <si>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</si>
  <si>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</si>
  <si>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</si>
  <si>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</si>
  <si>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</si>
  <si>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</si>
  <si>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</si>
  <si>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</si>
  <si>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</si>
  <si>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</si>
  <si>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</si>
  <si>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</si>
  <si>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</si>
  <si>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</si>
  <si>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</si>
  <si>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</si>
  <si>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</si>
  <si>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</si>
  <si>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</si>
  <si>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</si>
  <si>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</si>
  <si>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</si>
  <si>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</si>
  <si>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</si>
  <si>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</si>
  <si>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</si>
  <si>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</si>
  <si>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</si>
  <si>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</si>
  <si>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</si>
  <si>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</si>
  <si>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</si>
  <si>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</si>
  <si>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</si>
  <si>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</si>
  <si>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</si>
  <si>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</si>
  <si>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</si>
  <si>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</si>
  <si>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</si>
  <si>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</si>
  <si>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</si>
  <si>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</si>
  <si>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</si>
  <si>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</si>
  <si>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</si>
  <si>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</si>
  <si>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</si>
  <si>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</si>
  <si>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</si>
  <si>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</si>
  <si>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</si>
  <si>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</si>
  <si>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</si>
  <si>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</si>
  <si>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</si>
  <si>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</si>
  <si>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</si>
  <si>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</si>
  <si>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</si>
  <si>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</si>
  <si>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</si>
  <si>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</si>
  <si>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</si>
  <si>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</si>
  <si>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</si>
  <si>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</si>
  <si>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</si>
  <si>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</si>
  <si>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</si>
  <si>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</si>
  <si>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</si>
  <si>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</si>
  <si>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</si>
  <si>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</si>
  <si>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</si>
  <si>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</si>
  <si>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</si>
  <si>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</si>
  <si>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</si>
  <si>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</si>
  <si>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</si>
  <si>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</si>
  <si>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</si>
  <si>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</si>
  <si>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</si>
  <si>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</si>
  <si>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</si>
  <si>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</si>
  <si>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</si>
  <si>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</si>
  <si>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</si>
  <si>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</si>
  <si>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</si>
  <si>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</si>
  <si>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</si>
  <si>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</si>
  <si>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</si>
  <si>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</si>
  <si>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</si>
  <si>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</si>
  <si>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</si>
  <si>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</si>
  <si>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</si>
  <si>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</si>
  <si>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</si>
  <si>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</si>
  <si>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</si>
  <si>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</si>
  <si>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</si>
  <si>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</si>
  <si>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</si>
  <si>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</si>
  <si>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</si>
  <si>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</si>
  <si>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</si>
  <si>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</si>
  <si>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</si>
  <si>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</si>
  <si>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</si>
  <si>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</si>
  <si>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</si>
  <si>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</si>
  <si>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</si>
  <si>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</si>
  <si>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</si>
  <si>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</si>
  <si>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</si>
  <si>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</si>
  <si>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</si>
  <si>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</si>
  <si>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</si>
  <si>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</si>
  <si>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</si>
  <si>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</si>
  <si>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</si>
  <si>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</si>
  <si>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</si>
  <si>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</si>
  <si>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</si>
  <si>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</si>
  <si>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</si>
  <si>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</si>
  <si>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</si>
  <si>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</si>
  <si>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</si>
  <si>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</si>
  <si>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</si>
  <si>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</si>
  <si>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</si>
  <si>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</si>
  <si>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</si>
  <si>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</si>
  <si>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</si>
  <si>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</si>
  <si>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</si>
  <si>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</si>
  <si>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</si>
  <si>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</si>
  <si>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</si>
  <si>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</si>
  <si>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</si>
  <si>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</si>
  <si>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</si>
  <si>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</si>
  <si>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</si>
  <si>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</si>
  <si>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</si>
  <si>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</si>
  <si>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</si>
  <si>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</si>
  <si>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</si>
  <si>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</si>
  <si>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</si>
  <si>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</si>
  <si>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</si>
  <si>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</si>
  <si>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</si>
  <si>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</si>
  <si>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</si>
  <si>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</si>
  <si>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</si>
  <si>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</si>
  <si>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</si>
  <si>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</si>
  <si>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</si>
  <si>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</si>
  <si>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</si>
  <si>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</si>
  <si>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</si>
  <si>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</si>
  <si>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</si>
  <si>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</si>
  <si>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</si>
  <si>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</si>
  <si>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</si>
  <si>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</si>
  <si>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</si>
  <si>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</si>
  <si>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</si>
  <si>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</si>
  <si>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</si>
  <si>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</si>
  <si>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</si>
  <si>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</si>
  <si>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</si>
  <si>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</si>
  <si>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</si>
  <si>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</si>
  <si>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</si>
  <si>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</si>
  <si>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</si>
  <si>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</si>
  <si>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</si>
  <si>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</si>
  <si>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</si>
  <si>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</si>
  <si>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</si>
  <si>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</si>
  <si>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</si>
  <si>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</si>
  <si>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</si>
  <si>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</si>
  <si>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</si>
  <si>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</si>
  <si>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</si>
  <si>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</si>
  <si>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</si>
  <si>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</si>
  <si>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</si>
  <si>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</si>
  <si>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</si>
  <si>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</si>
  <si>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</si>
  <si>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</si>
  <si>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</si>
  <si>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</si>
  <si>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</si>
  <si>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</si>
  <si>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</si>
  <si>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</si>
  <si>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</si>
  <si>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</si>
  <si>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</si>
  <si>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</si>
  <si>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</si>
  <si>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</si>
  <si>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</si>
  <si>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</si>
  <si>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</si>
  <si>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</si>
  <si>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</si>
  <si>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</si>
  <si>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</si>
  <si>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</si>
  <si>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</si>
  <si>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</si>
  <si>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</si>
  <si>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</si>
  <si>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</si>
  <si>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</si>
  <si>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</si>
  <si>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</si>
  <si>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</si>
  <si>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</si>
  <si>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</si>
  <si>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</si>
  <si>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</si>
  <si>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</si>
  <si>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</si>
  <si>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</si>
  <si>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</si>
  <si>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</si>
  <si>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</si>
  <si>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</si>
  <si>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</si>
  <si>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</si>
  <si>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</si>
  <si>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</si>
  <si>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</si>
  <si>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</si>
  <si>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</si>
  <si>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</si>
  <si>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</si>
  <si>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</si>
  <si>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</si>
  <si>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</si>
  <si>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</si>
  <si>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</si>
  <si>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</si>
  <si>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</si>
  <si>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</si>
  <si>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</si>
  <si>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</si>
  <si>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</si>
  <si>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</si>
  <si>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</si>
  <si>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</si>
  <si>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</si>
  <si>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</si>
  <si>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</si>
  <si>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</si>
  <si>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</si>
  <si>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</si>
  <si>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</si>
  <si>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</si>
  <si>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</si>
  <si>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</si>
  <si>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</si>
  <si>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</si>
  <si>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</si>
  <si>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</si>
  <si>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</si>
  <si>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</si>
  <si>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</si>
  <si>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</si>
  <si>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</si>
  <si>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</si>
  <si>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</si>
  <si>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</si>
  <si>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</si>
  <si>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</si>
  <si>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</si>
  <si>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</si>
  <si>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</si>
  <si>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</si>
  <si>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</si>
  <si>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</si>
  <si>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</si>
  <si>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</si>
  <si>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</si>
  <si>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</si>
  <si>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</si>
  <si>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</si>
  <si>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</si>
  <si>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</si>
  <si>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</si>
  <si>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</si>
  <si>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</si>
  <si>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</si>
  <si>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</si>
  <si>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</si>
  <si>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</si>
  <si>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</si>
  <si>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</si>
  <si>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</si>
  <si>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</si>
  <si>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</si>
  <si>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</si>
  <si>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</si>
  <si>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</si>
  <si>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</si>
  <si>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</si>
  <si>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</si>
  <si>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</si>
  <si>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</si>
  <si>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</si>
  <si>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</si>
  <si>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</si>
  <si>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</si>
  <si>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</si>
  <si>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</si>
  <si>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</si>
  <si>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</si>
  <si>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</si>
  <si>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</si>
  <si>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</si>
  <si>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</si>
  <si>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</si>
  <si>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</si>
  <si>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</si>
  <si>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</si>
  <si>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</si>
  <si>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</si>
  <si>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</si>
  <si>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</si>
  <si>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</si>
  <si>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</si>
  <si>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</si>
  <si>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</si>
  <si>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</si>
  <si>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</si>
  <si>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</si>
  <si>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</si>
  <si>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</si>
  <si>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</si>
  <si>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</si>
  <si>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</si>
  <si>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</si>
  <si>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</si>
  <si>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</si>
  <si>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</si>
  <si>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</si>
  <si>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</si>
  <si>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</si>
  <si>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</si>
  <si>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</si>
  <si>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</si>
  <si>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</si>
  <si>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</si>
  <si>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</si>
  <si>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</si>
  <si>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</si>
  <si>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</si>
  <si>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</si>
  <si>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</si>
  <si>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</si>
  <si>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</si>
  <si>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</si>
  <si>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</si>
  <si>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</si>
  <si>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</si>
  <si>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</si>
  <si>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</si>
  <si>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</si>
  <si>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</si>
  <si>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</si>
  <si>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</si>
  <si>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</si>
  <si>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</si>
  <si>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</si>
  <si>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</si>
  <si>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</si>
  <si>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</si>
  <si>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</si>
  <si>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</si>
  <si>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</si>
  <si>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</si>
  <si>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</si>
  <si>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</si>
  <si>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</si>
  <si>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</si>
  <si>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</si>
  <si>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</si>
  <si>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</si>
  <si>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</si>
  <si>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</si>
  <si>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</si>
  <si>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</si>
  <si>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</si>
  <si>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</si>
  <si>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</si>
  <si>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</si>
  <si>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</si>
  <si>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</si>
  <si>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</si>
  <si>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</si>
  <si>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</si>
  <si>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</si>
  <si>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</si>
  <si>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</si>
  <si>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</si>
  <si>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</si>
  <si>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</si>
  <si>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</si>
  <si>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</si>
  <si>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</si>
  <si>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</si>
  <si>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</si>
  <si>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</si>
  <si>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</si>
  <si>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</si>
  <si>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</si>
  <si>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</si>
  <si>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</si>
  <si>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</si>
  <si>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</si>
  <si>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</si>
  <si>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</si>
  <si>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</si>
  <si>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</si>
  <si>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</si>
  <si>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</si>
  <si>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</si>
  <si>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</si>
  <si>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</si>
  <si>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</si>
  <si>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</si>
  <si>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</si>
  <si>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</si>
  <si>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</si>
  <si>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</si>
  <si>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</si>
  <si>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</si>
  <si>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</si>
  <si>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</si>
  <si>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</si>
  <si>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</si>
  <si>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</si>
  <si>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</si>
  <si>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</si>
  <si>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</si>
  <si>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</si>
  <si>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</si>
  <si>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</si>
  <si>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</si>
  <si>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</si>
  <si>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</si>
  <si>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</si>
  <si>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</si>
  <si>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</si>
  <si>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</si>
  <si>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</si>
  <si>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</si>
  <si>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</si>
  <si>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</si>
  <si>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</si>
  <si>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</si>
  <si>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</si>
  <si>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</si>
  <si>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</si>
  <si>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</si>
  <si>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</si>
  <si>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</si>
  <si>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</si>
  <si>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</si>
  <si>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</si>
  <si>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</si>
  <si>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</si>
  <si>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</si>
  <si>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</si>
  <si>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</si>
  <si>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</si>
  <si>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</si>
  <si>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</si>
  <si>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</si>
  <si>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</si>
  <si>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</si>
  <si>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</si>
  <si>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</si>
  <si>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</si>
  <si>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</si>
  <si>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</si>
  <si>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</si>
  <si>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</si>
  <si>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</si>
  <si>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</si>
  <si>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</si>
  <si>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</si>
  <si>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</si>
  <si>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</si>
  <si>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</si>
  <si>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</si>
  <si>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</si>
  <si>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</si>
  <si>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</si>
  <si>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</si>
  <si>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</si>
  <si>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</si>
  <si>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</si>
  <si>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</si>
  <si>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</si>
  <si>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</si>
  <si>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</si>
  <si>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</si>
  <si>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</si>
  <si>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</si>
  <si>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</si>
  <si>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</si>
  <si>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</si>
  <si>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</si>
  <si>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</si>
  <si>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</si>
  <si>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</si>
  <si>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</si>
  <si>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</si>
  <si>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</si>
  <si>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</si>
  <si>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</si>
  <si>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</si>
  <si>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</si>
  <si>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</si>
  <si>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</si>
  <si>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</si>
  <si>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</si>
  <si>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</si>
  <si>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</si>
  <si>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</si>
  <si>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</si>
  <si>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</si>
  <si>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</si>
  <si>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</si>
  <si>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</si>
  <si>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</si>
  <si>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</si>
  <si>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</si>
  <si>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</si>
  <si>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</si>
  <si>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</si>
  <si>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</si>
  <si>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</si>
  <si>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</si>
  <si>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</si>
  <si>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</si>
  <si>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</si>
  <si>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</si>
  <si>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</si>
  <si>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</si>
  <si>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</si>
  <si>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</si>
  <si>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</si>
  <si>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</si>
  <si>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</si>
  <si>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</si>
  <si>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</si>
  <si>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</si>
  <si>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</si>
  <si>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</si>
  <si>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</si>
  <si>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</si>
  <si>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</si>
  <si>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</si>
  <si>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</si>
  <si>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</si>
  <si>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</si>
  <si>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</si>
  <si>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</si>
  <si>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</si>
  <si>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</si>
  <si>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</si>
  <si>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</si>
  <si>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</si>
  <si>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</si>
  <si>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</si>
  <si>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</si>
  <si>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</si>
  <si>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</si>
  <si>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</si>
  <si>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</si>
  <si>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</si>
  <si>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</si>
  <si>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</si>
  <si>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</si>
  <si>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</si>
  <si>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</si>
  <si>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</si>
  <si>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</si>
  <si>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</si>
  <si>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</si>
  <si>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</si>
  <si>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</si>
  <si>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</si>
  <si>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</si>
  <si>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</si>
  <si>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</si>
  <si>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</si>
  <si>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</si>
  <si>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</si>
  <si>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</si>
  <si>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</si>
  <si>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</si>
  <si>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</si>
  <si>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</si>
  <si>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</si>
  <si>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</si>
  <si>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</si>
  <si>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</si>
  <si>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</si>
  <si>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</si>
  <si>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</si>
  <si>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</si>
  <si>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</si>
  <si>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</si>
  <si>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</si>
  <si>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</si>
  <si>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</si>
  <si>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</si>
  <si>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</si>
  <si>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</si>
  <si>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</si>
  <si>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</si>
  <si>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</si>
  <si>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</si>
  <si>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</si>
  <si>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</si>
  <si>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</si>
  <si>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</si>
  <si>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</si>
  <si>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</si>
  <si>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</si>
  <si>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</si>
  <si>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</si>
  <si>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</si>
  <si>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</si>
  <si>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</si>
  <si>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</si>
  <si>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</si>
  <si>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</si>
  <si>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</si>
  <si>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</si>
  <si>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</si>
  <si>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</si>
  <si>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</si>
  <si>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</si>
  <si>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</si>
  <si>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</si>
  <si>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</si>
  <si>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</si>
  <si>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</si>
  <si>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</si>
  <si>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</si>
  <si>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</si>
  <si>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</si>
  <si>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</si>
  <si>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</si>
  <si>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</si>
  <si>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</si>
  <si>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</si>
  <si>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</si>
  <si>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</si>
  <si>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</si>
  <si>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</si>
  <si>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</si>
  <si>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</si>
  <si>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</si>
  <si>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</si>
  <si>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</si>
  <si>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</si>
  <si>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</si>
  <si>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</si>
  <si>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</si>
  <si>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</si>
  <si>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</si>
  <si>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</si>
  <si>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</si>
  <si>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</si>
  <si>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</si>
  <si>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</si>
  <si>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</si>
  <si>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</si>
  <si>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</si>
  <si>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</si>
  <si>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</si>
  <si>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</si>
  <si>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</si>
  <si>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</si>
  <si>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</si>
  <si>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</si>
  <si>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</si>
  <si>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</si>
  <si>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</si>
  <si>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</si>
  <si>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</si>
  <si>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</si>
  <si>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</si>
  <si>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</si>
  <si>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</si>
  <si>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</si>
  <si>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</si>
  <si>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</si>
  <si>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</si>
  <si>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</si>
  <si>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</si>
  <si>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</si>
  <si>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</si>
  <si>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</si>
  <si>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</si>
  <si>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</si>
  <si>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</si>
  <si>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</si>
  <si>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</si>
  <si>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</si>
  <si>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</si>
  <si>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</si>
  <si>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</si>
  <si>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</si>
  <si>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</si>
  <si>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</si>
  <si>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</si>
  <si>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</si>
  <si>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</si>
  <si>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</si>
  <si>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</si>
  <si>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</si>
  <si>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</si>
  <si>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</si>
  <si>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</si>
  <si>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</si>
  <si>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</si>
  <si>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</si>
  <si>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</si>
  <si>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</si>
  <si>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</si>
  <si>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</si>
  <si>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</si>
  <si>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</si>
  <si>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</si>
  <si>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</si>
  <si>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</si>
  <si>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</si>
  <si>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</si>
  <si>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</si>
  <si>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</si>
  <si>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</si>
  <si>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</si>
  <si>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</si>
  <si>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</si>
  <si>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</si>
  <si>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</si>
  <si>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</si>
  <si>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</si>
  <si>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</si>
  <si>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</si>
  <si>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</si>
  <si>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</si>
  <si>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</si>
  <si>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</si>
  <si>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</si>
  <si>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</si>
  <si>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</si>
  <si>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</si>
  <si>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</si>
  <si>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</si>
  <si>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</si>
  <si>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</si>
  <si>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</si>
  <si>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</si>
  <si>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</si>
  <si>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</si>
  <si>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</si>
  <si>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</si>
  <si>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</si>
  <si>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</si>
  <si>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</si>
  <si>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</si>
  <si>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</si>
  <si>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</si>
  <si>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</si>
  <si>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</si>
  <si>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</si>
  <si>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</si>
  <si>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</si>
  <si>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</si>
  <si>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</si>
  <si>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</si>
  <si>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</si>
  <si>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</si>
  <si>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</si>
  <si>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</si>
  <si>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</si>
  <si>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</si>
  <si>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</si>
  <si>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</si>
  <si>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</si>
  <si>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</si>
  <si>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</si>
  <si>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</si>
  <si>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</si>
  <si>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</si>
  <si>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</si>
  <si>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</si>
  <si>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</si>
  <si>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</si>
  <si>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</si>
  <si>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</si>
  <si>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</si>
  <si>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</si>
  <si>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</si>
  <si>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</si>
  <si>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</si>
  <si>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</si>
  <si>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</si>
  <si>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</si>
  <si>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</si>
  <si>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</si>
  <si>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</si>
  <si>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</si>
  <si>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</si>
  <si>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</si>
  <si>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</si>
  <si>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</si>
  <si>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</si>
  <si>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</si>
  <si>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</si>
  <si>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</si>
  <si>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</si>
  <si>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</si>
  <si>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</si>
  <si>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</si>
  <si>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</si>
  <si>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</si>
  <si>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</si>
  <si>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</si>
  <si>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</si>
  <si>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</si>
  <si>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</si>
  <si>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</si>
  <si>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</si>
  <si>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</si>
  <si>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</si>
  <si>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</si>
  <si>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</si>
  <si>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</si>
  <si>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</si>
  <si>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</si>
  <si>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</si>
  <si>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</si>
  <si>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</si>
  <si>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</si>
  <si>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</si>
  <si>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</si>
  <si>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</si>
  <si>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</si>
  <si>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</si>
  <si>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</si>
  <si>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</si>
  <si>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</si>
  <si>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</si>
  <si>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</si>
  <si>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</si>
  <si>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</si>
  <si>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</si>
  <si>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</si>
  <si>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</si>
  <si>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</si>
  <si>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</si>
  <si>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</si>
  <si>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</si>
  <si>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</si>
  <si>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</si>
  <si>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</si>
  <si>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</si>
  <si>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</si>
  <si>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</si>
  <si>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</si>
  <si>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</si>
  <si>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</si>
  <si>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</si>
  <si>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</si>
  <si>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</si>
  <si>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</si>
  <si>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</si>
  <si>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</si>
  <si>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</si>
  <si>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</si>
  <si>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</si>
  <si>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</si>
  <si>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</si>
  <si>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</si>
  <si>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</si>
  <si>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</si>
  <si>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</si>
  <si>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</si>
  <si>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</si>
  <si>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</si>
  <si>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</si>
  <si>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</si>
  <si>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</si>
  <si>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</si>
  <si>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</si>
  <si>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</si>
  <si>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</si>
  <si>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</si>
  <si>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</si>
  <si>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</si>
  <si>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</si>
  <si>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</si>
  <si>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</si>
  <si>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</si>
  <si>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</si>
  <si>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</si>
  <si>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</si>
  <si>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</si>
  <si>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</si>
  <si>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</si>
  <si>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</si>
  <si>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</si>
  <si>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</si>
  <si>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</si>
  <si>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</si>
  <si>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</si>
  <si>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</si>
  <si>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</si>
  <si>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</si>
  <si>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</si>
  <si>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</si>
  <si>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</si>
  <si>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</si>
  <si>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</si>
  <si>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</si>
  <si>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</si>
  <si>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</si>
  <si>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</si>
  <si>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</si>
  <si>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</si>
  <si>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</si>
  <si>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</si>
  <si>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</si>
  <si>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</si>
  <si>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</si>
  <si>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</si>
  <si>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</si>
  <si>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</si>
  <si>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</si>
  <si>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</si>
  <si>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</si>
  <si>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</si>
  <si>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</si>
  <si>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</si>
  <si>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</si>
  <si>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</si>
  <si>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</si>
  <si>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</si>
  <si>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</si>
  <si>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</si>
  <si>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</si>
  <si>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</si>
  <si>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</si>
  <si>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</si>
  <si>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</si>
  <si>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</si>
  <si>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</si>
  <si>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</si>
  <si>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</si>
  <si>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</si>
  <si>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</si>
  <si>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</si>
  <si>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</si>
  <si>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</si>
  <si>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</si>
  <si>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</si>
  <si>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</si>
  <si>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</si>
  <si>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</si>
  <si>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</si>
  <si>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</si>
  <si>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</si>
  <si>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</si>
  <si>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</si>
  <si>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</si>
  <si>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</si>
  <si>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</si>
  <si>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</si>
  <si>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</si>
  <si>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</si>
  <si>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</si>
  <si>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</si>
  <si>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</si>
  <si>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</si>
  <si>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</si>
  <si>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</si>
  <si>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</si>
  <si>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</si>
  <si>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</si>
  <si>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</si>
  <si>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</si>
  <si>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</si>
  <si>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</si>
  <si>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</si>
  <si>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</si>
  <si>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</si>
  <si>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</si>
  <si>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</si>
  <si>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</si>
  <si>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</si>
  <si>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</si>
  <si>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</si>
  <si>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</si>
  <si>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</si>
  <si>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</si>
  <si>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</si>
  <si>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</si>
  <si>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</si>
  <si>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</si>
  <si>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</si>
  <si>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</si>
  <si>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</si>
  <si>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</si>
  <si>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</si>
  <si>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</si>
  <si>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</si>
  <si>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</si>
  <si>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</si>
  <si>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</si>
  <si>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</si>
  <si>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</si>
  <si>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</si>
  <si>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</si>
  <si>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</si>
  <si>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</si>
  <si>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</si>
  <si>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</si>
  <si>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</si>
  <si>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</si>
  <si>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</si>
  <si>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</si>
  <si>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</si>
  <si>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</si>
  <si>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</si>
  <si>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</si>
  <si>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</si>
  <si>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</si>
  <si>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</si>
  <si>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</si>
  <si>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</si>
  <si>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</si>
  <si>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</si>
  <si>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</si>
  <si>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</si>
  <si>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</si>
  <si>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</si>
  <si>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</si>
  <si>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</si>
  <si>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</si>
  <si>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</si>
  <si>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</si>
  <si>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</si>
  <si>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</si>
  <si>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</si>
  <si>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</si>
  <si>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</si>
  <si>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</si>
  <si>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</si>
  <si>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</si>
  <si>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</si>
  <si>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</si>
  <si>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</si>
  <si>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</si>
  <si>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</si>
  <si>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</si>
  <si>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</si>
  <si>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</si>
  <si>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</si>
  <si>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</si>
  <si>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</si>
  <si>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</si>
  <si>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</si>
  <si>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</si>
  <si>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</si>
  <si>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</si>
  <si>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</si>
  <si>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</si>
  <si>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</si>
  <si>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</si>
  <si>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</si>
  <si>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</si>
  <si>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</si>
  <si>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</si>
  <si>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</si>
  <si>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</si>
  <si>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</si>
  <si>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</si>
  <si>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</si>
  <si>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</si>
  <si>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</si>
  <si>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</si>
  <si>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</si>
  <si>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</si>
  <si>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</si>
  <si>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</si>
  <si>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</si>
  <si>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</si>
  <si>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</si>
  <si>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</si>
  <si>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</si>
  <si>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</si>
  <si>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</si>
  <si>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</si>
  <si>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</si>
  <si>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</si>
  <si>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</si>
  <si>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</si>
  <si>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</si>
  <si>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</si>
  <si>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</si>
  <si>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</si>
  <si>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</si>
  <si>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</si>
  <si>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</si>
  <si>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</si>
  <si>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</si>
  <si>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</si>
  <si>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</si>
  <si>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</si>
  <si>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</si>
  <si>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</si>
  <si>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</si>
  <si>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</si>
  <si>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</si>
  <si>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</si>
  <si>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</si>
  <si>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</si>
  <si>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</si>
  <si>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</si>
  <si>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</si>
  <si>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</si>
  <si>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</si>
  <si>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</si>
  <si>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</si>
  <si>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</si>
  <si>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</si>
  <si>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</si>
  <si>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</si>
  <si>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</si>
  <si>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</si>
  <si>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</si>
  <si>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</si>
  <si>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</si>
  <si>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</si>
  <si>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</si>
  <si>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</si>
  <si>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</si>
  <si>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</si>
  <si>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</si>
  <si>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</si>
  <si>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</si>
  <si>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</si>
  <si>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</si>
  <si>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</si>
  <si>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</si>
  <si>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</si>
  <si>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</si>
  <si>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</si>
  <si>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</si>
  <si>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</si>
  <si>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</si>
  <si>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</si>
  <si>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</si>
  <si>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</si>
  <si>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</si>
  <si>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</si>
  <si>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</si>
  <si>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</si>
  <si>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</si>
  <si>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</si>
  <si>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</si>
  <si>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</si>
  <si>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</si>
  <si>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</si>
  <si>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</si>
  <si>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</si>
  <si>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</si>
  <si>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</si>
  <si>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</si>
  <si>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</si>
  <si>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</si>
  <si>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</si>
  <si>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</si>
  <si>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</si>
  <si>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</si>
  <si>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</si>
  <si>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</si>
  <si>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</si>
  <si>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</si>
  <si>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</si>
  <si>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</si>
  <si>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</si>
  <si>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</si>
  <si>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</si>
  <si>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</si>
  <si>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</si>
  <si>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</si>
  <si>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</si>
  <si>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</si>
  <si>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</si>
  <si>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</si>
  <si>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</si>
  <si>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</si>
  <si>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</si>
  <si>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</si>
  <si>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</si>
  <si>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</si>
  <si>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</si>
  <si>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</si>
  <si>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</si>
  <si>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</si>
  <si>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</si>
  <si>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</si>
  <si>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</si>
  <si>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</si>
  <si>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</si>
  <si>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</si>
  <si>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</si>
  <si>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</si>
  <si>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</si>
  <si>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</si>
  <si>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</si>
  <si>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</si>
  <si>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</si>
  <si>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</si>
  <si>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</si>
  <si>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</si>
  <si>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</si>
  <si>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</si>
  <si>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</si>
  <si>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</si>
  <si>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</si>
  <si>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</si>
  <si>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</si>
  <si>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</si>
  <si>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</si>
  <si>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</si>
  <si>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</si>
  <si>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</si>
  <si>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</si>
  <si>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</si>
  <si>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</si>
  <si>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</si>
  <si>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</si>
  <si>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</si>
  <si>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</si>
  <si>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</si>
  <si>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</si>
  <si>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</si>
  <si>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</si>
  <si>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</si>
  <si>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</si>
  <si>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</si>
  <si>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</si>
  <si>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</si>
  <si>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</si>
  <si>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</si>
  <si>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</si>
  <si>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</si>
  <si>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</si>
  <si>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</si>
  <si>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</si>
  <si>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</si>
  <si>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</si>
  <si>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</si>
  <si>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</si>
  <si>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</si>
  <si>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</si>
  <si>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</si>
  <si>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</si>
  <si>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</si>
  <si>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</si>
  <si>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</si>
  <si>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</si>
  <si>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</si>
  <si>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</si>
  <si>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</si>
  <si>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</si>
  <si>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</si>
  <si>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</si>
  <si>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</si>
  <si>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</si>
  <si>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</si>
  <si>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</si>
  <si>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</si>
  <si>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</si>
  <si>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</si>
  <si>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</si>
  <si>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</si>
  <si>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</si>
  <si>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</si>
  <si>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</si>
  <si>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</si>
  <si>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</si>
  <si>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</si>
  <si>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</si>
  <si>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</si>
  <si>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</si>
  <si>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</si>
  <si>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</si>
  <si>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</si>
  <si>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</si>
  <si>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</si>
  <si>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</si>
  <si>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</si>
  <si>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</si>
  <si>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</si>
  <si>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</si>
  <si>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</si>
  <si>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</si>
  <si>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</si>
  <si>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</si>
  <si>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</si>
  <si>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</si>
  <si>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</si>
  <si>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</si>
  <si>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</si>
  <si>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</si>
  <si>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</si>
  <si>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</si>
  <si>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</si>
  <si>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</si>
  <si>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</si>
  <si>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</si>
  <si>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</si>
  <si>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</si>
  <si>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</si>
  <si>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</si>
  <si>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</si>
  <si>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</si>
  <si>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</si>
  <si>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</si>
  <si>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</si>
  <si>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</si>
  <si>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</si>
  <si>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</si>
  <si>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</si>
  <si>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</si>
  <si>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</si>
  <si>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</si>
  <si>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</si>
  <si>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</si>
  <si>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</si>
  <si>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</si>
  <si>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</si>
  <si>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</si>
  <si>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</si>
  <si>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</si>
  <si>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</si>
  <si>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</si>
  <si>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</si>
  <si>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</si>
  <si>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</si>
  <si>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</si>
  <si>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</si>
  <si>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</si>
  <si>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</si>
  <si>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</si>
  <si>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</si>
  <si>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</si>
  <si>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</si>
  <si>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</si>
  <si>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</si>
  <si>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</si>
  <si>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</si>
  <si>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</si>
  <si>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</si>
  <si>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</si>
  <si>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</si>
  <si>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</si>
  <si>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</si>
  <si>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</si>
  <si>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</si>
  <si>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</si>
  <si>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</si>
  <si>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</si>
  <si>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</si>
  <si>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</si>
  <si>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</si>
  <si>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</si>
  <si>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</si>
  <si>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</si>
  <si>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</si>
  <si>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</si>
  <si>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</si>
  <si>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</si>
  <si>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</si>
  <si>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</si>
  <si>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</si>
  <si>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</si>
  <si>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</si>
  <si>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</si>
  <si>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</si>
  <si>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</si>
  <si>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</si>
  <si>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</si>
  <si>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</si>
  <si>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</si>
  <si>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</si>
  <si>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</si>
  <si>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</si>
  <si>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</si>
  <si>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</si>
  <si>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</si>
  <si>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</si>
  <si>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</si>
  <si>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</si>
  <si>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</si>
  <si>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</si>
  <si>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</si>
  <si>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</si>
  <si>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</si>
  <si>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</si>
  <si>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</si>
  <si>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</si>
  <si>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</si>
  <si>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</si>
  <si>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</si>
  <si>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</si>
  <si>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</si>
  <si>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</si>
  <si>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</si>
  <si>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</si>
  <si>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</si>
  <si>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</si>
  <si>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</si>
  <si>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</si>
  <si>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</si>
  <si>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</si>
  <si>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</si>
  <si>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</si>
  <si>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</si>
  <si>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</si>
  <si>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</si>
  <si>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</si>
  <si>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</si>
  <si>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</si>
  <si>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</si>
  <si>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</si>
  <si>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</si>
  <si>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</si>
  <si>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</si>
  <si>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</si>
  <si>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</si>
  <si>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</si>
  <si>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</si>
  <si>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</si>
  <si>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</si>
  <si>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</si>
  <si>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</si>
  <si>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</si>
  <si>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</si>
  <si>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</si>
  <si>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</si>
  <si>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</si>
  <si>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</si>
  <si>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</si>
  <si>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</si>
  <si>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</si>
  <si>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</si>
  <si>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</si>
  <si>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</si>
  <si>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</si>
  <si>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</si>
  <si>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</si>
  <si>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</si>
  <si>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</si>
  <si>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</si>
  <si>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</si>
  <si>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</si>
  <si>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</si>
  <si>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</si>
  <si>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</si>
  <si>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</si>
  <si>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</si>
  <si>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</si>
  <si>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</si>
  <si>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</si>
  <si>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</si>
  <si>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</si>
  <si>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</si>
  <si>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</si>
  <si>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</si>
  <si>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</si>
  <si>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</si>
  <si>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</si>
  <si>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</si>
  <si>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</si>
  <si>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</si>
  <si>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</si>
  <si>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</si>
  <si>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</si>
  <si>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</si>
  <si>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</si>
  <si>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</si>
  <si>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</si>
  <si>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</si>
  <si>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</si>
  <si>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</si>
  <si>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</si>
  <si>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</si>
  <si>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</si>
  <si>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</si>
  <si>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</si>
  <si>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</si>
  <si>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</si>
  <si>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</si>
  <si>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</si>
  <si>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</si>
  <si>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</si>
  <si>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</si>
  <si>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</si>
  <si>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</si>
  <si>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</si>
  <si>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</si>
  <si>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</si>
  <si>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</si>
  <si>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</si>
  <si>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</si>
  <si>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</si>
  <si>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</si>
  <si>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</si>
  <si>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</si>
  <si>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</si>
  <si>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</si>
  <si>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</si>
  <si>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</si>
  <si>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</si>
  <si>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</si>
  <si>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</si>
  <si>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</si>
  <si>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</si>
  <si>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</si>
  <si>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</si>
  <si>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</si>
  <si>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</si>
  <si>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</si>
  <si>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</si>
  <si>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</si>
  <si>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</si>
  <si>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</si>
  <si>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</si>
  <si>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</si>
  <si>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</si>
  <si>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</si>
  <si>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</si>
  <si>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</si>
  <si>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</si>
  <si>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</si>
  <si>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</si>
  <si>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</si>
  <si>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</si>
  <si>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</si>
  <si>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</si>
  <si>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</si>
  <si>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</si>
  <si>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</si>
  <si>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</si>
  <si>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</si>
  <si>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</si>
  <si>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</si>
  <si>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</si>
  <si>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</si>
  <si>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</si>
  <si>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</si>
  <si>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</si>
  <si>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</si>
  <si>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</si>
  <si>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</si>
  <si>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</si>
  <si>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</si>
  <si>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</si>
  <si>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</si>
  <si>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</si>
  <si>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</si>
  <si>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</si>
  <si>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</si>
  <si>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</si>
  <si>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</si>
  <si>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</si>
  <si>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</si>
  <si>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</si>
  <si>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</si>
  <si>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</si>
  <si>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</si>
  <si>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</si>
  <si>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</si>
  <si>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</si>
  <si>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</si>
  <si>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</si>
  <si>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</si>
  <si>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</si>
  <si>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</si>
  <si>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</si>
  <si>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</si>
  <si>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</si>
  <si>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</si>
  <si>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</si>
  <si>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</si>
  <si>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</si>
  <si>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</si>
  <si>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</si>
  <si>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</si>
  <si>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</si>
  <si>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</si>
  <si>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</si>
  <si>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</si>
  <si>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</si>
  <si>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</si>
  <si>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</si>
  <si>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</si>
  <si>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</si>
  <si>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</si>
  <si>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</si>
  <si>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</si>
  <si>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</si>
  <si>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</si>
  <si>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</si>
  <si>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</si>
  <si>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</si>
  <si>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</si>
  <si>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</si>
  <si>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</si>
  <si>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</si>
  <si>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</si>
  <si>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</si>
  <si>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</si>
  <si>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</si>
  <si>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</si>
  <si>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</si>
  <si>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</si>
  <si>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</si>
  <si>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</si>
  <si>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</si>
  <si>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</si>
  <si>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</si>
  <si>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</si>
  <si>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</si>
  <si>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</si>
  <si>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</si>
  <si>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</si>
  <si>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</si>
  <si>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</si>
  <si>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</si>
  <si>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</si>
  <si>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</si>
  <si>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</si>
  <si>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</si>
  <si>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</si>
  <si>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</si>
  <si>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</si>
  <si>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</si>
  <si>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</si>
  <si>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</si>
  <si>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</si>
  <si>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</si>
  <si>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</si>
  <si>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</si>
  <si>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</si>
  <si>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</si>
  <si>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</si>
  <si>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</si>
  <si>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</si>
  <si>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</si>
  <si>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</si>
  <si>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</si>
  <si>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</si>
  <si>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</si>
  <si>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</si>
  <si>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</si>
  <si>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</si>
  <si>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</si>
  <si>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</si>
  <si>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</si>
  <si>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</si>
  <si>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</si>
  <si>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</si>
  <si>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</si>
  <si>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</si>
  <si>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</si>
  <si>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</si>
  <si>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</si>
  <si>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</si>
  <si>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</si>
  <si>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</si>
  <si>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</si>
  <si>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</si>
  <si>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</si>
  <si>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</si>
  <si>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</si>
  <si>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</si>
  <si>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</si>
  <si>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</si>
  <si>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</si>
  <si>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</si>
  <si>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</si>
  <si>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</si>
  <si>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</si>
  <si>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</si>
  <si>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</si>
  <si>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</si>
  <si>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</si>
  <si>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</si>
  <si>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</si>
  <si>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</si>
  <si>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</si>
  <si>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</si>
  <si>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</si>
  <si>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</si>
  <si>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</si>
  <si>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</si>
  <si>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</si>
  <si>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</si>
  <si>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</si>
  <si>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</si>
  <si>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</si>
  <si>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</si>
  <si>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</si>
  <si>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</si>
  <si>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</si>
  <si>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</si>
  <si>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</si>
  <si>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</si>
  <si>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</si>
  <si>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</si>
  <si>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</si>
  <si>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</si>
  <si>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</si>
  <si>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</si>
  <si>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</si>
  <si>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</si>
  <si>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</si>
  <si>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</si>
  <si>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</si>
  <si>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</si>
  <si>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</si>
  <si>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</si>
  <si>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</si>
  <si>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</si>
  <si>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</si>
  <si>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</si>
  <si>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</si>
  <si>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</si>
  <si>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</si>
  <si>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</si>
  <si>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</si>
  <si>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</si>
  <si>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</si>
  <si>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</si>
  <si>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</si>
  <si>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</si>
  <si>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</si>
  <si>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</si>
  <si>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</si>
  <si>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</si>
  <si>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</si>
  <si>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</si>
  <si>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</si>
  <si>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</si>
  <si>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</si>
  <si>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</si>
  <si>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</si>
  <si>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</si>
  <si>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</si>
  <si>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</si>
  <si>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</si>
  <si>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</si>
  <si>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</si>
  <si>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</si>
  <si>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</si>
  <si>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</si>
  <si>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</si>
  <si>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</si>
  <si>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</si>
  <si>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</si>
  <si>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</si>
  <si>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</si>
  <si>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</si>
  <si>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</si>
  <si>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</si>
  <si>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</si>
  <si>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</si>
  <si>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</si>
  <si>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</si>
  <si>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</si>
  <si>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</si>
  <si>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</si>
  <si>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</si>
  <si>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</si>
  <si>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</si>
  <si>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</si>
  <si>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</si>
  <si>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</si>
  <si>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</si>
  <si>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</si>
  <si>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</si>
  <si>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</si>
  <si>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</si>
  <si>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</si>
  <si>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</si>
  <si>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</si>
  <si>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</si>
  <si>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</si>
  <si>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</si>
  <si>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</si>
  <si>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</si>
  <si>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</si>
  <si>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</si>
  <si>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</si>
  <si>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</si>
  <si>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</si>
  <si>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</si>
  <si>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</si>
  <si>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</si>
  <si>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</si>
  <si>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</si>
  <si>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</si>
  <si>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</si>
  <si>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</si>
  <si>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</si>
  <si>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</si>
  <si>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</si>
  <si>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</si>
  <si>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</si>
  <si>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</si>
  <si>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</si>
  <si>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</si>
  <si>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</si>
  <si>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</si>
  <si>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</si>
  <si>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</si>
  <si>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</si>
  <si>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</si>
  <si>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</si>
  <si>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</si>
  <si>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</si>
  <si>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</si>
  <si>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</si>
  <si>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</si>
  <si>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</si>
  <si>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</si>
  <si>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</si>
  <si>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</si>
  <si>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</si>
  <si>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</si>
  <si>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</si>
  <si>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</si>
  <si>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</si>
  <si>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</si>
  <si>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</si>
  <si>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</si>
  <si>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</si>
  <si>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</si>
  <si>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</si>
  <si>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</si>
  <si>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</si>
  <si>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</si>
  <si>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</si>
  <si>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</si>
  <si>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</si>
  <si>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</si>
  <si>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</si>
  <si>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</si>
  <si>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</si>
  <si>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</si>
  <si>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</si>
  <si>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</si>
  <si>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</si>
  <si>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</si>
  <si>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</si>
  <si>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</si>
  <si>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</si>
  <si>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</si>
  <si>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</si>
  <si>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</si>
  <si>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</si>
  <si>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</si>
  <si>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</si>
  <si>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</si>
  <si>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</si>
  <si>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</si>
  <si>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</si>
  <si>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</si>
  <si>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</si>
  <si>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</si>
  <si>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</si>
  <si>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</si>
  <si>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</si>
  <si>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</si>
  <si>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</si>
  <si>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</si>
  <si>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</si>
  <si>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</si>
  <si>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</si>
  <si>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</si>
  <si>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</si>
  <si>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</si>
  <si>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</si>
  <si>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</si>
  <si>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</si>
  <si>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</si>
  <si>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</si>
  <si>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</si>
  <si>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</si>
  <si>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</si>
  <si>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</si>
  <si>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</si>
  <si>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</si>
  <si>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</si>
  <si>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</si>
  <si>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</si>
  <si>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</si>
  <si>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</si>
  <si>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</si>
  <si>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</si>
  <si>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</si>
  <si>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</si>
  <si>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</si>
  <si>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</si>
  <si>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</si>
  <si>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</si>
  <si>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</si>
  <si>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</si>
  <si>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</si>
  <si>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</si>
  <si>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</si>
  <si>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</si>
  <si>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</si>
  <si>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</si>
  <si>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</si>
  <si>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</si>
  <si>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</si>
  <si>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</si>
  <si>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</si>
  <si>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</si>
  <si>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</si>
  <si>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</si>
  <si>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</si>
  <si>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</si>
  <si>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</si>
  <si>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</si>
  <si>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</si>
  <si>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</si>
  <si>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</si>
  <si>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</si>
  <si>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</si>
  <si>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</si>
  <si>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</si>
  <si>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</si>
  <si>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</si>
  <si>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</si>
  <si>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</si>
  <si>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</si>
  <si>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</si>
  <si>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</si>
  <si>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</si>
  <si>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</si>
  <si>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</si>
  <si>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</si>
  <si>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</si>
  <si>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</si>
  <si>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</si>
  <si>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</si>
  <si>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</si>
  <si>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</si>
  <si>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</si>
  <si>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</si>
  <si>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</si>
  <si>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</si>
  <si>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</si>
  <si>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</si>
  <si>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</si>
  <si>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</si>
  <si>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</si>
  <si>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</si>
  <si>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</si>
  <si>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</si>
  <si>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</si>
  <si>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</si>
  <si>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</si>
  <si>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</si>
  <si>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</si>
  <si>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</si>
  <si>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</si>
  <si>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</si>
  <si>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</si>
  <si>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</si>
  <si>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</si>
  <si>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</si>
  <si>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</si>
  <si>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</si>
  <si>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</si>
  <si>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</si>
  <si>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</si>
  <si>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</si>
  <si>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</si>
  <si>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</si>
  <si>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</si>
  <si>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</si>
  <si>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</si>
  <si>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</si>
  <si>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</si>
  <si>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</si>
  <si>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</si>
  <si>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</si>
  <si>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</si>
  <si>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</si>
  <si>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</si>
  <si>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</si>
  <si>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</si>
  <si>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</si>
  <si>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</si>
  <si>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</si>
  <si>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</si>
  <si>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</si>
  <si>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</si>
  <si>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</si>
  <si>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</si>
  <si>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</si>
  <si>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</si>
  <si>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</si>
  <si>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</si>
  <si>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</si>
  <si>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</si>
  <si>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</si>
  <si>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</si>
  <si>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</si>
  <si>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</si>
  <si>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</si>
  <si>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</si>
  <si>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</si>
  <si>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</si>
  <si>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</si>
  <si>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</si>
  <si>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</si>
  <si>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</si>
  <si>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</si>
  <si>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</si>
  <si>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</si>
  <si>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</si>
  <si>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</si>
  <si>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</si>
  <si>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</si>
  <si>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</si>
  <si>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</si>
  <si>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</si>
  <si>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</si>
  <si>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</si>
  <si>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</si>
  <si>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</si>
  <si>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</si>
  <si>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</si>
  <si>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</si>
  <si>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</si>
  <si>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</si>
  <si>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</si>
  <si>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</si>
  <si>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</si>
  <si>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</si>
  <si>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</si>
  <si>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</si>
  <si>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</si>
  <si>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</si>
  <si>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</si>
  <si>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</si>
  <si>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</si>
  <si>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</si>
  <si>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</si>
  <si>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</si>
  <si>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</si>
  <si>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</si>
  <si>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</si>
  <si>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</si>
  <si>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</si>
  <si>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</si>
  <si>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</si>
  <si>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</si>
  <si>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</si>
  <si>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</si>
  <si>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</si>
  <si>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</si>
  <si>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</si>
  <si>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</si>
  <si>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</si>
  <si>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</si>
  <si>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</si>
  <si>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</si>
  <si>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</si>
  <si>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</si>
  <si>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</si>
  <si>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</si>
  <si>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</si>
  <si>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</si>
  <si>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</si>
  <si>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</si>
  <si>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</si>
  <si>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</si>
  <si>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</si>
  <si>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</si>
  <si>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</si>
  <si>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</si>
  <si>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</si>
  <si>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</si>
  <si>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</si>
  <si>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</si>
  <si>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</si>
  <si>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</si>
  <si>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</si>
  <si>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</si>
  <si>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</si>
  <si>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</si>
  <si>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</si>
  <si>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</si>
  <si>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</si>
  <si>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</si>
  <si>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</si>
  <si>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</si>
  <si>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</si>
  <si>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</si>
  <si>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</si>
  <si>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</si>
  <si>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</si>
  <si>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</si>
  <si>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</si>
  <si>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</si>
  <si>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</si>
  <si>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</si>
  <si>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</si>
  <si>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</si>
  <si>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</si>
  <si>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</si>
  <si>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</si>
  <si>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</si>
  <si>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</si>
  <si>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</si>
  <si>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</si>
  <si>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</si>
  <si>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</si>
  <si>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</si>
  <si>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</si>
  <si>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</si>
  <si>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</si>
  <si>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</si>
  <si>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</si>
  <si>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</si>
  <si>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</si>
  <si>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</si>
  <si>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</si>
  <si>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</si>
  <si>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</si>
  <si>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</si>
  <si>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</si>
  <si>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</si>
  <si>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</si>
  <si>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</si>
  <si>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</si>
  <si>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</si>
  <si>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</si>
  <si>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</si>
  <si>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</si>
  <si>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</si>
  <si>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</si>
  <si>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</si>
  <si>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</si>
  <si>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</si>
  <si>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</si>
  <si>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</si>
  <si>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</si>
  <si>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</si>
  <si>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</si>
  <si>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</si>
  <si>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</si>
  <si>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</si>
  <si>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</si>
  <si>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</si>
  <si>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</si>
  <si>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</si>
  <si>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</si>
  <si>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</si>
  <si>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</si>
  <si>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</si>
  <si>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</si>
  <si>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</si>
  <si>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</si>
  <si>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</si>
  <si>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</si>
  <si>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</si>
  <si>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</si>
  <si>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</si>
  <si>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</si>
  <si>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</si>
  <si>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</si>
  <si>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</si>
  <si>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</si>
  <si>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</si>
  <si>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</si>
  <si>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</si>
  <si>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</si>
  <si>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</si>
  <si>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</si>
  <si>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</si>
  <si>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</si>
  <si>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</si>
  <si>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</si>
  <si>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</si>
  <si>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</si>
  <si>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</si>
  <si>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</si>
  <si>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</si>
  <si>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</si>
  <si>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</si>
  <si>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</si>
  <si>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</si>
  <si>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</si>
  <si>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</si>
  <si>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</si>
  <si>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</si>
  <si>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</si>
  <si>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</si>
  <si>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</si>
  <si>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</si>
  <si>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</si>
  <si>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</si>
  <si>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</si>
  <si>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</si>
  <si>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</si>
  <si>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</si>
  <si>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</si>
  <si>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</si>
  <si>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</si>
  <si>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</si>
  <si>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</si>
  <si>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</si>
  <si>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</si>
  <si>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</si>
  <si>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</si>
  <si>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</si>
  <si>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</si>
  <si>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</si>
  <si>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</si>
  <si>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</si>
  <si>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</si>
  <si>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</si>
  <si>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</si>
  <si>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</si>
  <si>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</si>
  <si>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</si>
  <si>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</si>
  <si>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</si>
  <si>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</si>
  <si>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</si>
  <si>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</si>
  <si>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</si>
  <si>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</si>
  <si>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</si>
  <si>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</si>
  <si>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</si>
  <si>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</si>
  <si>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</si>
  <si>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</si>
  <si>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</si>
  <si>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</si>
  <si>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</si>
  <si>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</si>
  <si>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</si>
  <si>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</si>
  <si>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</si>
  <si>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</si>
  <si>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</si>
  <si>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</si>
  <si>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</si>
  <si>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</si>
  <si>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</si>
  <si>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</si>
  <si>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</si>
  <si>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</si>
  <si>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</si>
  <si>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</si>
  <si>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</si>
  <si>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</si>
  <si>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</si>
  <si>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</si>
  <si>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</si>
  <si>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</si>
  <si>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</si>
  <si>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</si>
  <si>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</si>
  <si>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</si>
  <si>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</si>
  <si>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</si>
  <si>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</si>
  <si>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</si>
  <si>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</si>
  <si>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</si>
  <si>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</si>
  <si>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</si>
  <si>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</si>
  <si>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</si>
  <si>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</si>
  <si>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</si>
  <si>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</si>
  <si>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</si>
  <si>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</si>
  <si>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</si>
  <si>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</si>
  <si>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</si>
  <si>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</si>
  <si>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</si>
  <si>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</si>
  <si>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</si>
  <si>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</si>
  <si>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</si>
  <si>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</si>
  <si>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</si>
  <si>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</si>
  <si>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</si>
  <si>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</si>
  <si>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</si>
  <si>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</si>
  <si>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</si>
  <si>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</si>
  <si>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</si>
  <si>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</si>
  <si>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</si>
  <si>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</si>
  <si>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</si>
  <si>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</si>
  <si>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</si>
  <si>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</si>
  <si>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</si>
  <si>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</si>
  <si>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</si>
  <si>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</si>
  <si>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</si>
  <si>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</si>
  <si>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</si>
  <si>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</si>
  <si>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</si>
  <si>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</si>
  <si>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</si>
  <si>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</si>
  <si>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</si>
  <si>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</si>
  <si>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</si>
  <si>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</si>
  <si>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</si>
  <si>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</si>
  <si>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</si>
  <si>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</si>
  <si>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</si>
  <si>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</si>
  <si>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</si>
  <si>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</si>
  <si>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</si>
  <si>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</si>
  <si>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</si>
  <si>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</si>
  <si>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</si>
  <si>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</si>
  <si>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</si>
  <si>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</si>
  <si>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</si>
  <si>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</si>
  <si>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</si>
  <si>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</si>
  <si>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</si>
  <si>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</si>
  <si>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</si>
  <si>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</si>
  <si>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</si>
  <si>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</si>
  <si>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</si>
  <si>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</si>
  <si>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</si>
  <si>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</si>
  <si>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</si>
  <si>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</si>
  <si>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</si>
  <si>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</si>
  <si>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</si>
  <si>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</si>
  <si>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</si>
  <si>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</si>
  <si>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</si>
  <si>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</si>
  <si>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</si>
  <si>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</si>
  <si>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</si>
  <si>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</si>
  <si>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</si>
  <si>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</si>
  <si>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</si>
  <si>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</si>
  <si>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</si>
  <si>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</si>
  <si>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</si>
  <si>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</si>
  <si>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</si>
  <si>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</si>
  <si>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</si>
  <si>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</si>
  <si>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</si>
  <si>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</si>
  <si>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</si>
  <si>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</si>
  <si>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</si>
  <si>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</si>
  <si>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</si>
  <si>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</si>
  <si>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</si>
  <si>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</si>
  <si>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</si>
  <si>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</si>
  <si>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</si>
  <si>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</si>
  <si>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</si>
  <si>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</si>
  <si>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</si>
  <si>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</si>
  <si>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</si>
  <si>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</si>
  <si>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</si>
  <si>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</si>
  <si>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</si>
  <si>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</si>
  <si>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</si>
  <si>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</si>
  <si>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</si>
  <si>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</si>
  <si>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</si>
  <si>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</si>
  <si>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</si>
  <si>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</si>
  <si>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</si>
  <si>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</si>
  <si>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</si>
  <si>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</si>
  <si>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</si>
  <si>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</si>
  <si>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</si>
  <si>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</si>
  <si>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</si>
  <si>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</si>
  <si>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</si>
  <si>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</si>
  <si>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</si>
  <si>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</si>
  <si>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</si>
  <si>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</si>
  <si>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</si>
  <si>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</si>
  <si>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</si>
  <si>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</si>
  <si>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</si>
  <si>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</si>
  <si>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</si>
  <si>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</si>
  <si>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</si>
  <si>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</si>
  <si>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</si>
  <si>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</si>
  <si>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</si>
  <si>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</si>
  <si>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</si>
  <si>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</si>
  <si>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</si>
  <si>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</si>
  <si>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</si>
  <si>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</si>
  <si>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</si>
  <si>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</si>
  <si>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</si>
  <si>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</si>
  <si>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</si>
  <si>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</si>
  <si>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</si>
  <si>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</si>
  <si>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</si>
  <si>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</si>
  <si>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</si>
  <si>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</si>
  <si>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</si>
  <si>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</si>
  <si>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</si>
  <si>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</si>
  <si>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</si>
  <si>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</si>
  <si>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</si>
  <si>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</si>
  <si>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</si>
  <si>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</si>
  <si>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</si>
  <si>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</si>
  <si>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</si>
  <si>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</si>
  <si>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</si>
  <si>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</si>
  <si>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</si>
  <si>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</si>
  <si>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</si>
  <si>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</si>
  <si>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</si>
  <si>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</si>
  <si>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</si>
  <si>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</si>
  <si>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</si>
  <si>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</si>
  <si>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</si>
  <si>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</si>
  <si>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</si>
  <si>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</si>
  <si>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</si>
  <si>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</si>
  <si>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</si>
  <si>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</si>
  <si>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</si>
  <si>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</si>
  <si>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</si>
  <si>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</si>
  <si>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</si>
  <si>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</si>
  <si>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</si>
  <si>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</si>
  <si>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</si>
  <si>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</si>
  <si>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</si>
  <si>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</si>
  <si>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</si>
  <si>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</si>
  <si>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</si>
  <si>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</si>
  <si>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</si>
  <si>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</si>
  <si>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</si>
  <si>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</si>
  <si>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</si>
  <si>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</si>
  <si>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</si>
  <si>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</si>
  <si>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</si>
  <si>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</si>
  <si>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</si>
  <si>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</si>
  <si>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</si>
  <si>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</si>
  <si>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</si>
  <si>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</si>
  <si>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</si>
  <si>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</si>
  <si>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</si>
  <si>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</si>
  <si>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</si>
  <si>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</si>
  <si>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</si>
  <si>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</si>
  <si>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</si>
  <si>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</si>
  <si>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</si>
  <si>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</si>
  <si>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</si>
  <si>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</si>
  <si>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</si>
  <si>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</si>
  <si>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</si>
  <si>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</si>
  <si>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</si>
  <si>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</si>
  <si>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</si>
  <si>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</si>
  <si>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</si>
  <si>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</si>
  <si>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</si>
  <si>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</si>
  <si>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</si>
  <si>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</si>
  <si>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</si>
  <si>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</si>
  <si>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</si>
  <si>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</si>
  <si>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</si>
  <si>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</si>
  <si>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</si>
  <si>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</si>
  <si>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</si>
  <si>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</si>
  <si>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</si>
  <si>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</si>
  <si>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</si>
  <si>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</si>
  <si>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</si>
  <si>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</si>
  <si>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</si>
  <si>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</si>
  <si>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</si>
  <si>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</si>
  <si>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</si>
  <si>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</si>
  <si>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</si>
  <si>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</si>
  <si>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</si>
  <si>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</si>
  <si>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</si>
  <si>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</si>
  <si>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</si>
  <si>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</si>
  <si>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</si>
  <si>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</si>
  <si>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</si>
  <si>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</si>
  <si>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</si>
  <si>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</si>
  <si>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</si>
  <si>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</si>
  <si>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</si>
  <si>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</si>
  <si>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</si>
  <si>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</si>
  <si>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</si>
  <si>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</si>
  <si>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</si>
  <si>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</si>
  <si>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</si>
  <si>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</si>
  <si>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</si>
  <si>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</si>
  <si>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</si>
  <si>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</si>
  <si>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</si>
  <si>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</si>
  <si>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</si>
  <si>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</si>
  <si>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</si>
  <si>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</si>
  <si>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</si>
  <si>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</si>
  <si>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</si>
  <si>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</si>
  <si>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</si>
  <si>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</si>
  <si>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</si>
  <si>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</si>
  <si>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</si>
  <si>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</si>
  <si>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</si>
  <si>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</si>
  <si>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</si>
  <si>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</si>
  <si>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</si>
  <si>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</si>
  <si>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</si>
  <si>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</si>
  <si>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</si>
  <si>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</si>
  <si>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</si>
  <si>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</si>
  <si>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</si>
  <si>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</si>
  <si>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</si>
  <si>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</si>
  <si>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</si>
  <si>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</si>
  <si>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</si>
  <si>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</si>
  <si>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</si>
  <si>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</si>
  <si>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</si>
  <si>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</si>
  <si>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</si>
  <si>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</si>
  <si>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</si>
  <si>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</si>
  <si>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</si>
  <si>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</si>
  <si>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</si>
  <si>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</si>
  <si>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</si>
  <si>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</si>
  <si>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</si>
  <si>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</si>
  <si>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</si>
  <si>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</si>
  <si>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</si>
  <si>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</si>
  <si>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</si>
  <si>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</si>
  <si>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</si>
  <si>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</si>
  <si>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</si>
  <si>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</si>
  <si>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</si>
  <si>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</si>
  <si>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</si>
  <si>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</si>
  <si>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</si>
  <si>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</si>
  <si>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</si>
  <si>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</si>
  <si>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</si>
  <si>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</si>
  <si>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</si>
  <si>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</si>
  <si>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</si>
  <si>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</si>
  <si>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</si>
  <si>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</si>
  <si>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</si>
  <si>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</si>
  <si>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</si>
  <si>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</si>
  <si>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</si>
  <si>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</si>
  <si>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</si>
  <si>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</si>
  <si>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</si>
  <si>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</si>
  <si>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</si>
  <si>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</si>
  <si>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</si>
  <si>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</si>
  <si>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</si>
  <si>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</si>
  <si>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</si>
  <si>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</si>
  <si>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</si>
  <si>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</si>
  <si>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</si>
  <si>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</si>
  <si>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</si>
  <si>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</si>
  <si>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</si>
  <si>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</si>
  <si>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</si>
  <si>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</si>
  <si>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</si>
  <si>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</si>
  <si>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</si>
  <si>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</si>
  <si>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</si>
  <si>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</si>
  <si>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</si>
  <si>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</si>
  <si>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</si>
  <si>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</si>
  <si>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</si>
  <si>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</si>
  <si>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</si>
  <si>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</si>
  <si>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</si>
  <si>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</si>
  <si>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</si>
  <si>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</si>
  <si>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</si>
  <si>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</si>
  <si>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</si>
  <si>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</si>
  <si>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</si>
  <si>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</si>
  <si>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</si>
  <si>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</si>
  <si>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</si>
  <si>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</si>
  <si>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</si>
  <si>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</si>
  <si>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</si>
  <si>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</si>
  <si>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</si>
  <si>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</si>
  <si>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</si>
  <si>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</si>
  <si>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</si>
  <si>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</si>
  <si>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</si>
  <si>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</si>
  <si>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</si>
  <si>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</si>
  <si>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</si>
  <si>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</si>
  <si>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</si>
  <si>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</si>
  <si>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</si>
  <si>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</si>
  <si>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</si>
  <si>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</si>
  <si>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</si>
  <si>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</si>
  <si>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</si>
  <si>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</si>
  <si>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</si>
  <si>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</si>
  <si>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</si>
  <si>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</si>
  <si>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</si>
  <si>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</si>
  <si>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</si>
  <si>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</si>
  <si>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</si>
  <si>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</si>
  <si>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</si>
  <si>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</si>
  <si>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</si>
  <si>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</si>
  <si>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</si>
  <si>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</si>
  <si>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</si>
  <si>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</si>
  <si>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</si>
  <si>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</si>
  <si>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</si>
  <si>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</si>
  <si>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</si>
  <si>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</si>
  <si>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</si>
  <si>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</si>
  <si>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</si>
  <si>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</si>
  <si>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</si>
  <si>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</si>
  <si>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</si>
  <si>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</si>
  <si>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</si>
  <si>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</si>
  <si>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</si>
  <si>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</si>
  <si>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</si>
  <si>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</si>
  <si>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</si>
  <si>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</si>
  <si>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</si>
  <si>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</si>
  <si>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</si>
  <si>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</si>
  <si>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</si>
  <si>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</si>
  <si>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</si>
  <si>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</si>
  <si>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</si>
  <si>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</si>
  <si>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</si>
  <si>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</si>
  <si>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</si>
  <si>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</si>
  <si>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</si>
  <si>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</si>
  <si>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</si>
  <si>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</si>
  <si>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</si>
  <si>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</si>
  <si>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</si>
  <si>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</si>
  <si>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</si>
  <si>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</si>
  <si>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</si>
  <si>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</si>
  <si>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</si>
  <si>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</si>
  <si>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</si>
  <si>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</si>
  <si>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</si>
  <si>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</si>
  <si>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</si>
  <si>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</si>
  <si>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</si>
  <si>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</si>
  <si>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</si>
  <si>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</si>
  <si>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</si>
  <si>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</si>
  <si>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</si>
  <si>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</si>
  <si>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</si>
  <si>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</si>
  <si>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</si>
  <si>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</si>
  <si>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</si>
  <si>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</si>
  <si>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</si>
  <si>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</si>
  <si>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</si>
  <si>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</si>
  <si>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</si>
  <si>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</si>
  <si>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</si>
  <si>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</si>
  <si>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</si>
  <si>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</si>
  <si>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</si>
  <si>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</si>
  <si>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</si>
  <si>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</si>
  <si>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</si>
  <si>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</si>
  <si>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</si>
  <si>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</si>
  <si>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</si>
  <si>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</si>
  <si>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</si>
  <si>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</si>
  <si>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</si>
  <si>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</si>
  <si>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</si>
  <si>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</si>
  <si>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</si>
  <si>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</si>
  <si>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</si>
  <si>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</si>
  <si>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</si>
  <si>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</si>
  <si>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</si>
  <si>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</si>
  <si>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</si>
  <si>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</si>
  <si>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</si>
  <si>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</si>
  <si>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</si>
  <si>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</si>
  <si>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</si>
  <si>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</si>
  <si>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</si>
  <si>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</si>
  <si>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</si>
  <si>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</si>
  <si>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</si>
  <si>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</si>
  <si>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</si>
  <si>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</si>
  <si>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</si>
  <si>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</si>
  <si>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</si>
  <si>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</si>
  <si>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</si>
  <si>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</si>
  <si>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</si>
  <si>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</si>
  <si>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</si>
  <si>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</si>
  <si>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</si>
  <si>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</si>
  <si>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</si>
  <si>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</si>
  <si>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</si>
  <si>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</si>
  <si>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</si>
  <si>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</si>
  <si>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</si>
  <si>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</si>
  <si>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</si>
  <si>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</si>
  <si>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</si>
  <si>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</si>
  <si>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</si>
  <si>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</si>
  <si>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</si>
  <si>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</si>
  <si>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</si>
  <si>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</si>
  <si>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</si>
  <si>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</si>
  <si>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</si>
  <si>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</si>
  <si>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</si>
  <si>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</si>
  <si>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</si>
  <si>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</si>
  <si>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</si>
  <si>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</si>
  <si>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</si>
  <si>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</si>
  <si>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</si>
  <si>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</si>
  <si>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</si>
  <si>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</si>
  <si>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</si>
  <si>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</si>
  <si>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</si>
  <si>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</si>
  <si>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</si>
  <si>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</si>
  <si>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</si>
  <si>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</si>
  <si>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</si>
  <si>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</si>
  <si>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</si>
  <si>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</si>
  <si>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</si>
  <si>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</si>
  <si>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</si>
  <si>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</si>
  <si>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</si>
  <si>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</si>
  <si>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</si>
  <si>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</si>
  <si>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</si>
  <si>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</si>
  <si>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</si>
  <si>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</si>
  <si>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</si>
  <si>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</si>
  <si>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</si>
  <si>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</si>
  <si>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</si>
  <si>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</si>
  <si>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</si>
  <si>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</si>
  <si>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</si>
  <si>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</si>
  <si>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</si>
  <si>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</si>
  <si>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</si>
  <si>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</si>
  <si>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</si>
  <si>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</si>
  <si>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</si>
  <si>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</si>
  <si>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</si>
  <si>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</si>
  <si>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</si>
  <si>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</si>
  <si>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</si>
  <si>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</si>
  <si>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</si>
  <si>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</si>
  <si>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</si>
  <si>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</si>
  <si>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</si>
  <si>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</si>
  <si>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</si>
  <si>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</si>
  <si>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</si>
  <si>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</si>
  <si>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</si>
  <si>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</si>
  <si>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</si>
  <si>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</si>
  <si>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</si>
  <si>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</si>
  <si>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</si>
  <si>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</si>
  <si>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</si>
  <si>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</si>
  <si>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</si>
  <si>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</si>
  <si>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</si>
  <si>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</si>
  <si>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</si>
  <si>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</si>
  <si>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</si>
  <si>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</si>
  <si>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</si>
  <si>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</si>
  <si>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</si>
  <si>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</si>
  <si>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</si>
  <si>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</si>
  <si>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</si>
  <si>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</si>
  <si>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</si>
  <si>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</si>
  <si>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</si>
  <si>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</si>
  <si>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</si>
  <si>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</si>
  <si>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</si>
  <si>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</si>
  <si>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</si>
  <si>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</si>
  <si>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</si>
  <si>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</si>
  <si>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</si>
  <si>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</si>
  <si>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</si>
  <si>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</si>
  <si>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</si>
  <si>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</si>
  <si>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</si>
  <si>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</si>
  <si>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</si>
  <si>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</si>
  <si>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</si>
  <si>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</si>
  <si>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</si>
  <si>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</si>
  <si>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</si>
  <si>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</si>
  <si>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</si>
  <si>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</si>
  <si>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</si>
  <si>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</si>
  <si>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</si>
  <si>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</si>
  <si>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</si>
  <si>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</si>
  <si>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</si>
  <si>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</si>
  <si>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</si>
  <si>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</si>
  <si>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</si>
  <si>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</si>
  <si>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</si>
  <si>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</si>
  <si>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</si>
  <si>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</si>
  <si>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</si>
  <si>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</si>
  <si>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</si>
  <si>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</si>
  <si>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</si>
  <si>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</si>
  <si>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</si>
  <si>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</si>
  <si>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</si>
  <si>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</si>
  <si>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</si>
  <si>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</si>
  <si>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</si>
  <si>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</si>
  <si>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</si>
  <si>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</si>
  <si>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</si>
  <si>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</si>
  <si>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</si>
  <si>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</si>
  <si>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</si>
  <si>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</si>
  <si>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</si>
  <si>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</si>
  <si>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</si>
  <si>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</si>
  <si>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</si>
  <si>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</si>
  <si>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</si>
  <si>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</si>
  <si>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</si>
  <si>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</si>
  <si>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</si>
  <si>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</si>
  <si>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</si>
  <si>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</si>
  <si>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</si>
  <si>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</si>
  <si>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</si>
  <si>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</si>
  <si>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</si>
  <si>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</si>
  <si>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</si>
  <si>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</si>
  <si>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</si>
  <si>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</si>
  <si>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</si>
  <si>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</si>
  <si>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</si>
  <si>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</si>
  <si>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</si>
  <si>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</si>
  <si>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</si>
  <si>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</si>
  <si>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</si>
  <si>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</si>
  <si>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</si>
  <si>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</si>
  <si>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</si>
  <si>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</si>
  <si>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</si>
  <si>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</si>
  <si>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</si>
  <si>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</si>
  <si>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</si>
  <si>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</si>
  <si>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</si>
  <si>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</si>
  <si>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</si>
  <si>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</si>
  <si>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</si>
  <si>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</si>
  <si>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</si>
  <si>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</si>
  <si>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</si>
  <si>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</si>
  <si>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</si>
  <si>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</si>
  <si>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</si>
  <si>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</si>
  <si>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</si>
  <si>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</si>
  <si>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</si>
  <si>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</si>
  <si>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</si>
  <si>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</si>
  <si>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</si>
  <si>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</si>
  <si>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</si>
  <si>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</si>
  <si>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</si>
  <si>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</si>
  <si>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</si>
  <si>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</si>
  <si>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</si>
  <si>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</si>
  <si>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</si>
  <si>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</si>
  <si>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</si>
  <si>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</si>
  <si>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</si>
  <si>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</si>
  <si>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</si>
  <si>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</si>
  <si>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</si>
  <si>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</si>
  <si>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</si>
  <si>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</si>
  <si>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</si>
  <si>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</si>
  <si>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</si>
  <si>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</si>
  <si>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</si>
  <si>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</si>
  <si>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</si>
  <si>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</si>
  <si>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</si>
  <si>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</si>
  <si>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</si>
  <si>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</si>
  <si>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</si>
  <si>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</si>
  <si>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</si>
  <si>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</si>
  <si>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</si>
  <si>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</si>
  <si>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</si>
  <si>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</si>
  <si>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</si>
  <si>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</si>
  <si>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</si>
  <si>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</si>
  <si>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</si>
  <si>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</si>
  <si>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</si>
  <si>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</si>
  <si>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</si>
  <si>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</si>
  <si>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</si>
  <si>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</si>
  <si>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</si>
  <si>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</si>
  <si>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</si>
  <si>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</si>
  <si>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</si>
  <si>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</si>
  <si>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</si>
  <si>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</si>
  <si>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</si>
  <si>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</si>
  <si>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</si>
  <si>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</si>
  <si>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</si>
  <si>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</si>
  <si>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</si>
  <si>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</si>
  <si>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</si>
  <si>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</si>
  <si>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</si>
  <si>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</si>
  <si>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</si>
  <si>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</si>
  <si>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</si>
  <si>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</si>
  <si>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</si>
  <si>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</si>
  <si>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</si>
  <si>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</si>
  <si>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</si>
  <si>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</si>
  <si>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</si>
  <si>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</si>
  <si>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</si>
  <si>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</si>
  <si>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</si>
  <si>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</si>
  <si>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</si>
  <si>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</si>
  <si>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</si>
  <si>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</si>
  <si>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</si>
  <si>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</si>
  <si>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</si>
  <si>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</si>
  <si>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</si>
  <si>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</si>
  <si>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</si>
  <si>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</si>
  <si>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</si>
  <si>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</si>
  <si>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</si>
  <si>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</si>
  <si>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</si>
  <si>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</si>
  <si>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</si>
  <si>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</si>
  <si>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</si>
  <si>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</si>
  <si>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</si>
  <si>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</si>
  <si>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</si>
  <si>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</si>
  <si>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</si>
  <si>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</si>
  <si>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</si>
  <si>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</si>
  <si>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</si>
  <si>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</si>
  <si>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</si>
  <si>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</si>
  <si>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</si>
  <si>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</si>
  <si>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</si>
  <si>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</si>
  <si>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</si>
  <si>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</si>
  <si>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</si>
  <si>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</si>
  <si>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</si>
  <si>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</si>
  <si>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</si>
  <si>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</si>
  <si>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</si>
  <si>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</si>
  <si>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</si>
  <si>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</si>
  <si>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</si>
  <si>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</si>
  <si>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</si>
  <si>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</si>
  <si>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</si>
  <si>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</si>
  <si>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</si>
  <si>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</si>
  <si>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</si>
  <si>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</si>
  <si>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</si>
  <si>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</si>
  <si>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</si>
  <si>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</si>
  <si>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</si>
  <si>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</si>
  <si>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</si>
  <si>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</si>
  <si>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</si>
  <si>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</si>
  <si>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</si>
  <si>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</si>
  <si>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</si>
  <si>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</si>
  <si>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</si>
  <si>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</si>
  <si>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</si>
  <si>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</si>
  <si>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</si>
  <si>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</si>
  <si>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</si>
  <si>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</si>
  <si>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</si>
  <si>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</si>
  <si>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</si>
  <si>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</si>
  <si>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</si>
  <si>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</si>
  <si>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</si>
  <si>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</si>
  <si>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</si>
  <si>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</si>
  <si>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</si>
  <si>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</si>
  <si>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</si>
  <si>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</si>
  <si>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</si>
  <si>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</si>
  <si>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</si>
  <si>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</si>
  <si>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</si>
  <si>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</si>
  <si>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</si>
  <si>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</si>
  <si>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</si>
  <si>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</si>
  <si>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</si>
  <si>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</si>
  <si>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</si>
  <si>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</si>
  <si>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</si>
  <si>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</si>
  <si>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</si>
  <si>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</si>
  <si>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</si>
  <si>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</si>
  <si>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</si>
  <si>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</si>
  <si>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</si>
  <si>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</si>
  <si>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</si>
  <si>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</si>
  <si>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</si>
  <si>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</si>
  <si>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</si>
  <si>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</si>
  <si>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</si>
  <si>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</si>
  <si>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</si>
  <si>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</si>
  <si>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</si>
  <si>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</si>
  <si>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</si>
  <si>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</si>
  <si>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</si>
  <si>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</si>
  <si>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</si>
  <si>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</si>
  <si>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</si>
  <si>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</si>
  <si>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</si>
  <si>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</si>
  <si>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</si>
  <si>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</si>
  <si>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</si>
  <si>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</si>
  <si>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</si>
  <si>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</si>
  <si>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</si>
  <si>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</si>
  <si>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</si>
  <si>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</si>
  <si>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</si>
  <si>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</si>
  <si>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</si>
  <si>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</si>
  <si>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</si>
  <si>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</si>
  <si>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</si>
  <si>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</si>
  <si>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</si>
  <si>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</si>
  <si>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</si>
  <si>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</si>
  <si>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</si>
  <si>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</si>
  <si>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</si>
  <si>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</si>
  <si>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</si>
  <si>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</si>
  <si>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</si>
  <si>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</si>
  <si>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</si>
  <si>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</si>
  <si>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</si>
  <si>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</si>
  <si>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</si>
  <si>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</si>
  <si>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</si>
  <si>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</si>
  <si>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</si>
  <si>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</si>
  <si>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</si>
  <si>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</si>
  <si>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</si>
  <si>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</si>
  <si>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</si>
  <si>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</si>
  <si>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</si>
  <si>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</si>
  <si>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</si>
  <si>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</si>
  <si>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</si>
  <si>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</si>
  <si>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</si>
  <si>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</si>
  <si>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</si>
  <si>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</si>
  <si>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</si>
  <si>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</si>
  <si>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</si>
  <si>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</si>
  <si>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</si>
  <si>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</si>
  <si>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</si>
  <si>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</si>
  <si>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</si>
  <si>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</si>
  <si>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</si>
  <si>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</si>
  <si>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</si>
  <si>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</si>
  <si>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</si>
  <si>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</si>
  <si>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</si>
  <si>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</si>
  <si>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</si>
  <si>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</si>
  <si>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</si>
  <si>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</si>
  <si>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</si>
  <si>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</si>
  <si>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</si>
  <si>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</si>
  <si>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</si>
  <si>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</si>
  <si>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</si>
  <si>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</si>
  <si>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</si>
  <si>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</si>
  <si>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</si>
  <si>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</si>
  <si>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</si>
  <si>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</si>
  <si>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</si>
  <si>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</si>
  <si>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</si>
  <si>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</si>
  <si>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</si>
  <si>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</si>
  <si>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</si>
  <si>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</si>
  <si>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</si>
  <si>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</si>
  <si>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</si>
  <si>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</si>
  <si>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</si>
  <si>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</si>
  <si>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</si>
  <si>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</si>
  <si>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</si>
  <si>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</si>
  <si>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</si>
  <si>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</si>
  <si>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</si>
  <si>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</si>
  <si>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</si>
  <si>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</si>
  <si>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</si>
  <si>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</si>
  <si>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</si>
  <si>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</si>
  <si>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</si>
  <si>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</si>
  <si>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</si>
  <si>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</si>
  <si>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</si>
  <si>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</si>
  <si>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</si>
  <si>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</si>
  <si>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</si>
  <si>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</si>
  <si>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</si>
  <si>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</si>
  <si>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</si>
  <si>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</si>
  <si>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</si>
  <si>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</si>
  <si>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</si>
  <si>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</si>
  <si>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</si>
  <si>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</si>
  <si>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</si>
  <si>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</si>
  <si>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</si>
  <si>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</si>
  <si>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</si>
  <si>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</si>
  <si>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</si>
  <si>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</si>
  <si>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</si>
  <si>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</si>
  <si>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</si>
  <si>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</si>
  <si>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</si>
  <si>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</si>
  <si>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</si>
  <si>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</si>
  <si>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</si>
  <si>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</si>
  <si>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</si>
  <si>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</si>
  <si>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</si>
  <si>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</si>
  <si>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</si>
  <si>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</si>
  <si>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</si>
  <si>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</si>
  <si>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</si>
  <si>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</si>
  <si>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</si>
  <si>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</si>
  <si>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</si>
  <si>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</si>
  <si>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</si>
  <si>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</si>
  <si>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</si>
  <si>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</si>
  <si>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</si>
  <si>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</si>
  <si>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</si>
  <si>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</si>
  <si>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</si>
  <si>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</si>
  <si>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</si>
  <si>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</si>
  <si>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</si>
  <si>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</si>
  <si>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</si>
  <si>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</si>
  <si>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</si>
  <si>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</si>
  <si>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</si>
  <si>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</si>
  <si>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</si>
  <si>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</si>
  <si>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</si>
  <si>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</si>
  <si>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</si>
  <si>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</si>
  <si>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</si>
  <si>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</si>
  <si>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</si>
  <si>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</si>
  <si>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</si>
  <si>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</si>
  <si>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</si>
  <si>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</si>
  <si>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</si>
  <si>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</si>
  <si>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</si>
  <si>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</si>
  <si>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</si>
  <si>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</si>
  <si>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</si>
  <si>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</si>
  <si>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</si>
  <si>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</si>
  <si>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</si>
  <si>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</si>
  <si>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</si>
  <si>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</si>
  <si>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</si>
  <si>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</si>
  <si>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</si>
  <si>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</si>
  <si>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</si>
  <si>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</si>
  <si>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</si>
  <si>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</si>
  <si>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</si>
  <si>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</si>
  <si>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</si>
  <si>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</si>
  <si>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</si>
  <si>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</si>
  <si>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</si>
  <si>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</si>
  <si>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</si>
  <si>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</si>
  <si>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</si>
  <si>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</si>
  <si>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</si>
  <si>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</si>
  <si>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</si>
  <si>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</si>
  <si>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</si>
  <si>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</si>
  <si>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</si>
  <si>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</si>
  <si>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</si>
  <si>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</si>
  <si>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</si>
  <si>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</si>
  <si>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</si>
  <si>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</si>
  <si>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</si>
  <si>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</si>
  <si>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</si>
  <si>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</si>
  <si>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</si>
  <si>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</si>
  <si>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</si>
  <si>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</si>
  <si>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</si>
  <si>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</si>
  <si>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</si>
  <si>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</si>
  <si>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</si>
  <si>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</si>
  <si>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</si>
  <si>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</si>
  <si>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</si>
  <si>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</si>
  <si>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</si>
  <si>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</si>
  <si>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</si>
  <si>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</si>
  <si>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</si>
  <si>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</si>
  <si>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</si>
  <si>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</si>
  <si>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</si>
  <si>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</si>
  <si>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</si>
  <si>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</si>
  <si>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</si>
  <si>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</si>
  <si>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</si>
  <si>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</si>
  <si>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</si>
  <si>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</si>
  <si>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</si>
  <si>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</si>
  <si>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</si>
  <si>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</si>
  <si>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</si>
  <si>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</si>
  <si>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</si>
  <si>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</si>
  <si>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</si>
  <si>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</si>
  <si>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</si>
  <si>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</si>
  <si>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</si>
  <si>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</si>
  <si>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</si>
  <si>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</si>
  <si>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</si>
  <si>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</si>
  <si>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</si>
  <si>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</si>
  <si>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</si>
  <si>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</si>
  <si>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</si>
  <si>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</si>
  <si>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</si>
  <si>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</si>
  <si>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</si>
  <si>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</si>
  <si>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</si>
  <si>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</si>
  <si>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</si>
  <si>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</si>
  <si>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</si>
  <si>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</si>
  <si>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</si>
  <si>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</si>
  <si>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</si>
  <si>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</si>
  <si>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</si>
  <si>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</si>
  <si>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</si>
  <si>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</si>
  <si>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</si>
  <si>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</si>
  <si>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</si>
  <si>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</si>
  <si>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</si>
  <si>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</si>
  <si>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</si>
  <si>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</si>
  <si>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</si>
  <si>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</si>
  <si>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</si>
  <si>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</si>
  <si>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</si>
  <si>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</si>
  <si>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</si>
  <si>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</si>
  <si>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</si>
  <si>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</si>
  <si>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</si>
  <si>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</si>
  <si>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</si>
  <si>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</si>
  <si>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</si>
  <si>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</si>
  <si>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</si>
  <si>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</si>
  <si>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</si>
  <si>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</si>
  <si>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</si>
  <si>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</si>
  <si>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</si>
  <si>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</si>
  <si>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</si>
  <si>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</si>
  <si>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</si>
  <si>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</si>
  <si>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</si>
  <si>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</si>
  <si>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</si>
  <si>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</si>
  <si>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</si>
  <si>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</si>
  <si>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</si>
  <si>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</si>
  <si>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</si>
  <si>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</si>
  <si>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</si>
  <si>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</si>
  <si>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</si>
  <si>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</si>
  <si>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</si>
  <si>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</si>
  <si>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</si>
  <si>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</si>
  <si>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</si>
  <si>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</si>
  <si>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</si>
  <si>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</si>
  <si>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</si>
  <si>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</si>
  <si>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</si>
  <si>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</si>
  <si>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</si>
  <si>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</si>
  <si>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</si>
  <si>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</si>
  <si>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</si>
  <si>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</si>
  <si>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</si>
  <si>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</si>
  <si>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</si>
  <si>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</si>
  <si>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</si>
  <si>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</si>
  <si>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</si>
  <si>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</si>
  <si>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</si>
  <si>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</si>
  <si>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</si>
  <si>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</si>
  <si>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</si>
  <si>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</si>
  <si>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</si>
  <si>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</si>
  <si>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</si>
  <si>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</si>
  <si>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</si>
  <si>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</si>
  <si>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</si>
  <si>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</si>
  <si>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</si>
  <si>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</si>
  <si>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</si>
  <si>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</si>
  <si>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</si>
  <si>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</si>
  <si>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</si>
  <si>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</si>
  <si>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</si>
  <si>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</si>
  <si>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</si>
  <si>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</si>
  <si>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</si>
  <si>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</si>
  <si>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</si>
  <si>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</si>
  <si>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</si>
  <si>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</si>
  <si>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</si>
  <si>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</si>
  <si>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</si>
  <si>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</si>
  <si>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</si>
  <si>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</si>
  <si>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</si>
  <si>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</si>
  <si>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</si>
  <si>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</si>
  <si>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</si>
  <si>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</si>
  <si>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</si>
  <si>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</si>
  <si>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</si>
  <si>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</si>
  <si>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</si>
  <si>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</si>
  <si>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</si>
  <si>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</si>
  <si>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</si>
  <si>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</si>
  <si>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</si>
  <si>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</si>
  <si>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</si>
  <si>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</si>
  <si>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</si>
  <si>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</si>
  <si>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</si>
  <si>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</si>
  <si>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</si>
  <si>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</si>
  <si>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</si>
  <si>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</si>
  <si>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</si>
  <si>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</si>
  <si>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</si>
  <si>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</si>
  <si>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</si>
  <si>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</si>
  <si>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</si>
  <si>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</si>
  <si>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</si>
  <si>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</si>
  <si>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</si>
  <si>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</si>
  <si>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</si>
  <si>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</si>
  <si>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</si>
  <si>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</si>
  <si>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</si>
  <si>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</si>
  <si>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</si>
  <si>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</si>
  <si>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</si>
  <si>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</si>
  <si>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</si>
  <si>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</si>
  <si>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</si>
  <si>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</si>
  <si>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</si>
  <si>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</si>
  <si>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</si>
  <si>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</si>
  <si>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</si>
  <si>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</si>
  <si>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</si>
  <si>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</si>
  <si>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</si>
  <si>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</si>
  <si>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</si>
  <si>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</si>
  <si>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</si>
  <si>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</si>
  <si>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</si>
  <si>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</si>
  <si>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</si>
  <si>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</si>
  <si>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</si>
  <si>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</si>
  <si>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</si>
  <si>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</si>
  <si>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</si>
  <si>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</si>
  <si>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</si>
  <si>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</si>
  <si>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</si>
  <si>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</si>
  <si>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</si>
  <si>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</si>
  <si>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</si>
  <si>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</si>
  <si>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</si>
  <si>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</si>
  <si>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</si>
  <si>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</si>
  <si>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</si>
  <si>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</si>
  <si>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</si>
  <si>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</si>
  <si>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</si>
  <si>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</si>
  <si>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</si>
  <si>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</si>
  <si>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</si>
  <si>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</si>
  <si>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</si>
  <si>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</si>
  <si>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</si>
  <si>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</si>
  <si>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</si>
  <si>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</si>
  <si>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</si>
  <si>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</si>
  <si>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</si>
  <si>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</si>
  <si>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</si>
  <si>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</si>
  <si>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</si>
  <si>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</si>
  <si>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</si>
  <si>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</si>
  <si>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</si>
  <si>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</si>
  <si>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</si>
  <si>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</si>
  <si>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</si>
  <si>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</si>
  <si>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</si>
  <si>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</si>
  <si>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</si>
  <si>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</si>
  <si>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</si>
  <si>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</si>
  <si>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</si>
  <si>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</si>
  <si>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</si>
  <si>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</si>
  <si>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</si>
  <si>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</si>
  <si>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</si>
  <si>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</si>
  <si>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</si>
  <si>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</si>
  <si>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</si>
  <si>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</si>
  <si>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</si>
  <si>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</si>
  <si>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</si>
  <si>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</si>
  <si>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</si>
  <si>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</si>
  <si>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</si>
  <si>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</si>
  <si>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</si>
  <si>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</si>
  <si>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</si>
  <si>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</si>
  <si>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</si>
  <si>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</si>
  <si>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</si>
  <si>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</si>
  <si>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</si>
  <si>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</si>
  <si>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</si>
  <si>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</si>
  <si>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</si>
  <si>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</si>
  <si>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</si>
  <si>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</si>
  <si>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</si>
  <si>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</si>
  <si>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</si>
  <si>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</si>
  <si>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</si>
  <si>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</si>
  <si>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</si>
  <si>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</si>
  <si>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</si>
  <si>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</si>
  <si>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</si>
  <si>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</si>
  <si>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</si>
  <si>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</si>
  <si>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</si>
  <si>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</si>
  <si>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</si>
  <si>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</si>
  <si>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</si>
  <si>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</si>
  <si>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</si>
  <si>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</si>
  <si>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</si>
  <si>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</si>
  <si>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</si>
  <si>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</si>
  <si>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</si>
  <si>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</si>
  <si>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</si>
  <si>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</si>
  <si>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</si>
  <si>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</si>
  <si>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</si>
  <si>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</si>
  <si>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</si>
  <si>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</si>
  <si>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</si>
  <si>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</si>
  <si>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</si>
  <si>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</si>
  <si>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</si>
  <si>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</si>
  <si>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</si>
  <si>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</si>
  <si>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</si>
  <si>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</si>
  <si>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</si>
  <si>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</si>
  <si>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</si>
  <si>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</si>
  <si>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</si>
  <si>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</si>
  <si>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</si>
  <si>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</si>
  <si>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</si>
  <si>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</si>
  <si>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</si>
  <si>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</si>
  <si>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</si>
  <si>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</si>
  <si>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</si>
  <si>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</si>
  <si>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</si>
  <si>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</si>
  <si>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</si>
  <si>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</si>
  <si>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</si>
  <si>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</si>
  <si>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</si>
  <si>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</si>
  <si>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</si>
  <si>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</si>
  <si>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</si>
  <si>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</si>
  <si>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</si>
  <si>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</si>
  <si>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</si>
  <si>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</si>
  <si>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</si>
  <si>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</si>
  <si>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</si>
  <si>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</si>
  <si>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</si>
  <si>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</si>
  <si>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</si>
  <si>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</si>
  <si>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</si>
  <si>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</si>
  <si>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</si>
  <si>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</si>
  <si>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</si>
  <si>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</si>
  <si>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</si>
  <si>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</si>
  <si>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</si>
  <si>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</si>
  <si>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</si>
  <si>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</si>
  <si>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</si>
  <si>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</si>
  <si>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</si>
  <si>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</si>
  <si>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</si>
  <si>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</si>
  <si>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</si>
  <si>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</si>
  <si>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</si>
  <si>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</si>
  <si>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</si>
  <si>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</si>
  <si>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</si>
  <si>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</si>
  <si>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</si>
  <si>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</si>
  <si>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</si>
  <si>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</si>
  <si>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</si>
  <si>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</si>
  <si>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</si>
  <si>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</si>
  <si>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</si>
  <si>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</si>
  <si>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</si>
  <si>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</si>
  <si>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</si>
  <si>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</si>
  <si>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</si>
  <si>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</si>
  <si>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</si>
  <si>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</si>
  <si>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</si>
  <si>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</si>
  <si>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</si>
  <si>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</si>
  <si>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</si>
  <si>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</si>
  <si>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</si>
  <si>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</si>
  <si>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</si>
  <si>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</si>
  <si>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</si>
  <si>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</si>
  <si>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</si>
  <si>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</si>
  <si>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</si>
  <si>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</si>
  <si>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</si>
  <si>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</si>
  <si>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</si>
  <si>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</si>
  <si>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</si>
  <si>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</si>
  <si>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</si>
  <si>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</si>
  <si>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</si>
  <si>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</si>
  <si>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</si>
  <si>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</si>
  <si>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</si>
  <si>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</si>
  <si>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</si>
  <si>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</si>
  <si>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</si>
  <si>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</si>
  <si>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</si>
  <si>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</si>
  <si>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</si>
  <si>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</si>
  <si>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</si>
  <si>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</si>
  <si>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</si>
  <si>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</si>
  <si>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</si>
  <si>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</si>
  <si>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</si>
  <si>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</si>
  <si>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</si>
  <si>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</si>
  <si>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</si>
  <si>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</si>
  <si>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</si>
  <si>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</si>
  <si>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</si>
  <si>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</si>
  <si>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</si>
  <si>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</si>
  <si>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</si>
  <si>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</si>
  <si>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</si>
  <si>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</si>
  <si>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</si>
  <si>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</si>
  <si>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</si>
  <si>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</si>
  <si>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</si>
  <si>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</si>
  <si>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</si>
  <si>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</si>
  <si>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</si>
  <si>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</si>
  <si>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</si>
  <si>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</si>
  <si>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</si>
  <si>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</si>
  <si>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</si>
  <si>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</si>
  <si>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</si>
  <si>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</si>
  <si>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</si>
  <si>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</si>
  <si>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</si>
  <si>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</si>
  <si>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</si>
  <si>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</si>
  <si>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</si>
  <si>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</si>
  <si>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</si>
  <si>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</si>
  <si>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</si>
  <si>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</si>
  <si>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</si>
  <si>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</si>
  <si>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</si>
  <si>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</si>
  <si>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</si>
  <si>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</si>
  <si>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</si>
  <si>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</si>
  <si>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</si>
  <si>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</si>
  <si>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</si>
  <si>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</si>
  <si>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</si>
  <si>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</si>
  <si>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</si>
  <si>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</si>
  <si>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</si>
  <si>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</si>
  <si>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</si>
  <si>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</si>
  <si>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</si>
  <si>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</si>
  <si>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</si>
  <si>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</si>
  <si>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</si>
  <si>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</si>
  <si>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</si>
  <si>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</si>
  <si>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</si>
  <si>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</si>
  <si>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</si>
  <si>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</si>
  <si>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</si>
  <si>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</si>
  <si>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</si>
  <si>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</si>
  <si>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</si>
  <si>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</si>
  <si>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</si>
  <si>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</si>
  <si>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</si>
  <si>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</si>
  <si>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</si>
  <si>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</si>
  <si>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</si>
  <si>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</si>
  <si>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</si>
  <si>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</si>
  <si>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</si>
  <si>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</si>
  <si>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</si>
  <si>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</si>
  <si>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</si>
  <si>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</si>
  <si>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</si>
  <si>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</si>
  <si>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</si>
  <si>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</si>
  <si>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</si>
  <si>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</si>
  <si>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</si>
  <si>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</si>
  <si>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</si>
  <si>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</si>
  <si>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</si>
  <si>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</si>
  <si>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</si>
  <si>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</si>
  <si>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</si>
  <si>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</si>
  <si>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</si>
  <si>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</si>
  <si>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</si>
  <si>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</si>
  <si>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</si>
  <si>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</si>
  <si>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</si>
  <si>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</si>
  <si>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</si>
  <si>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</si>
  <si>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</si>
  <si>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</si>
  <si>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</si>
  <si>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</si>
  <si>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</si>
  <si>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</si>
  <si>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</si>
  <si>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</si>
  <si>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</si>
  <si>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</si>
  <si>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</si>
  <si>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</si>
  <si>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</si>
  <si>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</si>
  <si>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</si>
  <si>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</si>
  <si>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</si>
  <si>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</si>
  <si>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</si>
  <si>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</si>
  <si>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</si>
  <si>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</si>
  <si>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</si>
  <si>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</si>
  <si>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</si>
  <si>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</si>
  <si>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</si>
  <si>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</si>
  <si>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</si>
  <si>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</si>
  <si>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</si>
  <si>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</si>
  <si>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</si>
  <si>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</si>
  <si>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</si>
  <si>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</si>
  <si>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</si>
  <si>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</si>
  <si>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</si>
  <si>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</si>
  <si>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</si>
  <si>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</si>
  <si>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</si>
  <si>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</si>
  <si>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</si>
  <si>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</si>
  <si>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</si>
  <si>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</si>
  <si>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</si>
  <si>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</si>
  <si>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</si>
  <si>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</si>
  <si>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</si>
  <si>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</si>
  <si>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</si>
  <si>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</si>
  <si>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</si>
  <si>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</si>
  <si>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</si>
  <si>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</si>
  <si>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</si>
  <si>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</si>
  <si>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</si>
  <si>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</si>
  <si>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</si>
  <si>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</si>
  <si>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</si>
  <si>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</si>
  <si>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</si>
  <si>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</si>
  <si>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</si>
  <si>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</si>
  <si>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</si>
  <si>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</si>
  <si>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</si>
  <si>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</si>
  <si>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</si>
  <si>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</si>
  <si>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</si>
  <si>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</si>
  <si>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</si>
  <si>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</si>
  <si>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</si>
  <si>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</si>
  <si>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</si>
  <si>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</si>
  <si>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</si>
  <si>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</si>
  <si>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</si>
  <si>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</si>
  <si>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</si>
  <si>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</si>
  <si>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</si>
  <si>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</si>
  <si>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</si>
  <si>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</si>
  <si>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</si>
  <si>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</si>
  <si>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</si>
  <si>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</si>
  <si>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</si>
  <si>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</si>
  <si>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</si>
  <si>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</si>
  <si>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</si>
  <si>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</si>
  <si>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</si>
  <si>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</si>
  <si>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</si>
  <si>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</si>
  <si>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</si>
  <si>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</si>
  <si>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</si>
  <si>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</si>
  <si>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</si>
  <si>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</si>
  <si>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</si>
  <si>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</si>
  <si>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</si>
  <si>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</si>
  <si>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</si>
  <si>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</si>
  <si>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</si>
  <si>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</si>
  <si>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</si>
  <si>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</si>
  <si>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</si>
  <si>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</si>
  <si>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</si>
  <si>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</si>
  <si>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</si>
  <si>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</si>
  <si>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</si>
  <si>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</si>
  <si>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</si>
  <si>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</si>
  <si>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</si>
  <si>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</si>
  <si>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</si>
  <si>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</si>
  <si>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</si>
  <si>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</si>
  <si>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</si>
  <si>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</si>
  <si>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</si>
  <si>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</si>
  <si>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</si>
  <si>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</si>
  <si>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</si>
  <si>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</si>
  <si>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</si>
  <si>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</si>
  <si>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</si>
  <si>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</si>
  <si>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</si>
  <si>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</si>
  <si>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</si>
  <si>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</si>
  <si>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</si>
  <si>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</si>
  <si>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</si>
  <si>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</si>
  <si>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</si>
  <si>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</si>
  <si>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</si>
  <si>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</si>
  <si>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</si>
  <si>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</si>
  <si>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</si>
  <si>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</si>
  <si>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</si>
  <si>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</si>
  <si>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</si>
  <si>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</si>
  <si>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</si>
  <si>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</si>
  <si>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</si>
  <si>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</si>
  <si>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</si>
  <si>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</si>
  <si>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</si>
  <si>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</si>
  <si>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</si>
  <si>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</si>
  <si>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</si>
  <si>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</si>
  <si>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</si>
  <si>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</si>
  <si>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</si>
  <si>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</si>
  <si>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</si>
  <si>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</si>
  <si>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</si>
  <si>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</si>
  <si>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</si>
  <si>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</si>
  <si>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</si>
  <si>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</si>
  <si>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</si>
  <si>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</si>
  <si>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</si>
  <si>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</si>
  <si>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</si>
  <si>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</si>
  <si>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</si>
  <si>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</si>
  <si>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</si>
  <si>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</si>
  <si>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</si>
  <si>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</si>
  <si>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</si>
  <si>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</si>
  <si>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</si>
  <si>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</si>
  <si>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</si>
  <si>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</si>
  <si>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</si>
  <si>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</si>
  <si>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</si>
  <si>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</si>
  <si>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</si>
  <si>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</si>
  <si>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</si>
  <si>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</si>
  <si>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</si>
  <si>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</si>
  <si>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</si>
  <si>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</si>
  <si>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</si>
  <si>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</si>
  <si>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</si>
  <si>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</si>
  <si>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</si>
  <si>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</si>
  <si>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</si>
  <si>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</si>
  <si>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</si>
  <si>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</si>
  <si>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</si>
  <si>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</si>
  <si>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</si>
  <si>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</si>
  <si>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</si>
  <si>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</si>
  <si>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</si>
  <si>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</si>
  <si>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</si>
  <si>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</si>
  <si>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</si>
  <si>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</si>
  <si>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</si>
  <si>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</si>
  <si>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</si>
  <si>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</si>
  <si>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</si>
  <si>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</si>
  <si>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</si>
  <si>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</si>
  <si>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</si>
  <si>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</si>
  <si>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</si>
  <si>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</si>
  <si>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</si>
  <si>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</si>
  <si>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</si>
  <si>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</si>
  <si>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</si>
  <si>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</si>
  <si>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</si>
  <si>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</si>
  <si>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</si>
  <si>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</si>
  <si>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</si>
  <si>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</si>
  <si>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</si>
  <si>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</si>
  <si>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</si>
  <si>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</si>
  <si>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</si>
  <si>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</si>
  <si>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</si>
  <si>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</si>
  <si>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</si>
  <si>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</si>
  <si>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</si>
  <si>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</si>
  <si>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</si>
  <si>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</si>
  <si>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</si>
  <si>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</si>
  <si>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</si>
  <si>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</si>
  <si>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</si>
  <si>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</si>
  <si>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</si>
  <si>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</si>
  <si>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</si>
  <si>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</si>
  <si>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</si>
  <si>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</si>
  <si>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</si>
  <si>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</si>
  <si>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</si>
  <si>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</si>
  <si>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</si>
  <si>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</si>
  <si>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</si>
  <si>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</si>
  <si>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</si>
  <si>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</si>
  <si>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</si>
  <si>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</si>
  <si>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</si>
  <si>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</si>
  <si>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</si>
  <si>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</si>
  <si>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</si>
  <si>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</si>
  <si>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</si>
  <si>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</si>
  <si>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</si>
  <si>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</si>
  <si>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</si>
  <si>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</si>
  <si>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</si>
  <si>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</si>
  <si>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</si>
  <si>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</si>
  <si>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</si>
  <si>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</si>
  <si>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</si>
  <si>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</si>
  <si>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</si>
  <si>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</si>
  <si>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</si>
  <si>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</si>
  <si>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</si>
  <si>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</si>
  <si>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</si>
  <si>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</si>
  <si>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</si>
  <si>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</si>
  <si>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</si>
  <si>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</si>
  <si>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</si>
  <si>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</si>
  <si>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</si>
  <si>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</si>
  <si>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</si>
  <si>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</si>
  <si>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</si>
  <si>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</si>
  <si>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</si>
  <si>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</si>
  <si>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</si>
  <si>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</si>
  <si>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</si>
  <si>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</si>
  <si>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</si>
  <si>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</si>
  <si>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</si>
  <si>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</si>
  <si>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</si>
  <si>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</si>
  <si>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</si>
  <si>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</si>
  <si>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</si>
  <si>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</si>
  <si>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</si>
  <si>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</si>
  <si>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</si>
  <si>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</si>
  <si>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</si>
  <si>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</si>
  <si>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</si>
  <si>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</si>
  <si>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</si>
  <si>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</si>
  <si>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</si>
  <si>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</si>
  <si>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</si>
  <si>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</si>
  <si>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</si>
  <si>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</si>
  <si>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</si>
  <si>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</si>
  <si>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</si>
  <si>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</si>
  <si>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</si>
  <si>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</si>
  <si>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</si>
  <si>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</si>
  <si>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</si>
  <si>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</si>
  <si>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</si>
  <si>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</si>
  <si>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</si>
  <si>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</si>
  <si>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</si>
  <si>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</si>
  <si>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</si>
  <si>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</si>
  <si>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</si>
  <si>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</si>
  <si>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</si>
  <si>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</si>
  <si>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</si>
  <si>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</si>
  <si>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</si>
  <si>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</si>
  <si>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</si>
  <si>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</si>
  <si>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</si>
  <si>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</si>
  <si>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</si>
  <si>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</si>
  <si>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</si>
  <si>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</si>
  <si>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</si>
  <si>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</si>
  <si>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</si>
  <si>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</si>
  <si>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</si>
  <si>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</si>
  <si>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</si>
  <si>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</si>
  <si>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</si>
  <si>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</si>
  <si>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</si>
  <si>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</si>
  <si>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</si>
  <si>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</si>
  <si>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</si>
  <si>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</si>
  <si>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</si>
  <si>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</si>
  <si>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</si>
  <si>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</si>
  <si>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</si>
  <si>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</si>
  <si>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</si>
  <si>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</si>
  <si>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</si>
  <si>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</si>
  <si>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</si>
  <si>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</si>
  <si>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</si>
  <si>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</si>
  <si>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</si>
  <si>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</si>
  <si>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</si>
  <si>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</si>
  <si>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</si>
  <si>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</si>
  <si>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</si>
  <si>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</si>
  <si>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</si>
  <si>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</si>
  <si>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</si>
  <si>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</si>
  <si>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</si>
  <si>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</si>
  <si>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</si>
  <si>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</si>
  <si>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</si>
  <si>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</si>
  <si>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</si>
  <si>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</si>
  <si>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</si>
  <si>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</si>
  <si>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</si>
  <si>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</si>
  <si>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</si>
  <si>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</si>
  <si>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</si>
  <si>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</si>
  <si>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</si>
  <si>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</si>
  <si>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</si>
  <si>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</si>
  <si>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</si>
  <si>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</si>
  <si>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</si>
  <si>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</si>
  <si>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</si>
  <si>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</si>
  <si>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</si>
  <si>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</si>
  <si>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</si>
  <si>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</si>
  <si>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</si>
  <si>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</si>
  <si>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</si>
  <si>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</si>
  <si>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</si>
  <si>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</si>
  <si>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</si>
  <si>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</si>
  <si>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</si>
  <si>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</si>
  <si>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</si>
  <si>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</si>
  <si>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</si>
  <si>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</si>
  <si>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</si>
  <si>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</si>
  <si>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</si>
  <si>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</si>
  <si>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</si>
  <si>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</si>
  <si>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</si>
  <si>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</si>
  <si>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</si>
  <si>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</si>
  <si>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</si>
  <si>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</si>
  <si>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</si>
  <si>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</si>
  <si>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</si>
  <si>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</si>
  <si>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</si>
  <si>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</si>
  <si>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</si>
  <si>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</si>
  <si>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</si>
  <si>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</si>
  <si>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</si>
  <si>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</si>
  <si>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</si>
  <si>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</si>
  <si>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</si>
  <si>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</si>
  <si>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</si>
  <si>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</si>
  <si>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</si>
  <si>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</si>
  <si>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</si>
  <si>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</si>
  <si>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</si>
  <si>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</si>
  <si>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</si>
  <si>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</si>
  <si>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</si>
  <si>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</si>
  <si>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</si>
  <si>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</si>
  <si>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</si>
  <si>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</si>
  <si>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</si>
  <si>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</si>
  <si>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</si>
  <si>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</si>
  <si>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</si>
  <si>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</si>
  <si>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</si>
  <si>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</si>
  <si>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</si>
  <si>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</si>
  <si>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</si>
  <si>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</si>
  <si>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</si>
  <si>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</si>
  <si>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</si>
  <si>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</si>
  <si>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</si>
  <si>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</si>
  <si>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</si>
  <si>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</si>
  <si>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</si>
  <si>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</si>
  <si>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</si>
  <si>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</si>
  <si>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</si>
  <si>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</si>
  <si>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</si>
  <si>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</si>
  <si>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</si>
  <si>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</si>
  <si>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</si>
  <si>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</si>
  <si>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</si>
  <si>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</si>
  <si>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</si>
  <si>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</si>
  <si>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</si>
  <si>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</si>
  <si>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</si>
  <si>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</si>
  <si>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</si>
  <si>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</si>
  <si>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</si>
  <si>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</si>
  <si>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</si>
  <si>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</si>
  <si>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</si>
  <si>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</si>
  <si>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</si>
  <si>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</si>
  <si>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</si>
  <si>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</si>
  <si>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</si>
  <si>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</si>
  <si>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</si>
  <si>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</si>
  <si>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</si>
  <si>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</si>
  <si>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</si>
  <si>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</si>
  <si>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</si>
  <si>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</si>
  <si>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</si>
  <si>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</si>
  <si>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</si>
  <si>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</si>
  <si>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</si>
  <si>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</si>
  <si>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</si>
  <si>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</si>
  <si>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</si>
  <si>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</si>
  <si>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</si>
  <si>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</si>
  <si>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</si>
  <si>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</si>
  <si>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</si>
  <si>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</si>
  <si>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</si>
  <si>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</si>
  <si>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</si>
  <si>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</si>
  <si>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</si>
  <si>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</si>
  <si>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</si>
  <si>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</si>
  <si>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</si>
  <si>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</si>
  <si>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</si>
  <si>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</si>
  <si>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</si>
  <si>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</si>
  <si>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</si>
  <si>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</si>
  <si>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</si>
  <si>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</si>
  <si>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</si>
  <si>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</si>
  <si>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</si>
  <si>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</si>
  <si>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</si>
  <si>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</si>
  <si>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</si>
  <si>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</si>
  <si>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</si>
  <si>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</si>
  <si>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</si>
  <si>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</si>
  <si>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</si>
  <si>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</si>
  <si>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</si>
  <si>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</si>
  <si>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</si>
  <si>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</si>
  <si>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</si>
  <si>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</si>
  <si>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</si>
  <si>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</si>
  <si>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</si>
  <si>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</si>
  <si>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</si>
  <si>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</si>
  <si>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</si>
  <si>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</si>
  <si>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</si>
  <si>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</si>
  <si>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</si>
  <si>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</si>
  <si>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</si>
  <si>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</si>
  <si>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</si>
  <si>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</si>
  <si>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</si>
  <si>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</si>
  <si>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</si>
  <si>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</si>
  <si>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</si>
  <si>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</si>
  <si>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</si>
  <si>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</si>
  <si>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</si>
  <si>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</si>
  <si>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</si>
  <si>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</si>
  <si>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</si>
  <si>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</si>
  <si>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</si>
  <si>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</si>
  <si>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</si>
  <si>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</si>
  <si>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</si>
  <si>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</si>
  <si>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</si>
  <si>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</si>
  <si>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</si>
  <si>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</si>
  <si>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</si>
  <si>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</si>
  <si>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</si>
  <si>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</si>
  <si>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</si>
  <si>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</si>
  <si>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</si>
  <si>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</si>
  <si>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</si>
  <si>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</si>
  <si>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</si>
  <si>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</si>
  <si>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</si>
  <si>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</si>
  <si>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</si>
  <si>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</si>
  <si>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</si>
  <si>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</si>
  <si>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</si>
  <si>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</si>
  <si>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</si>
  <si>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</si>
  <si>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</si>
  <si>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</si>
  <si>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</si>
  <si>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</si>
  <si>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</si>
  <si>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</si>
  <si>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</si>
  <si>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</si>
  <si>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</si>
  <si>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</si>
  <si>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</si>
  <si>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</si>
  <si>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</si>
  <si>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</si>
  <si>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</si>
  <si>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</si>
  <si>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</si>
  <si>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</si>
  <si>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</si>
  <si>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</si>
  <si>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</si>
  <si>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</si>
  <si>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</si>
  <si>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</si>
  <si>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</si>
  <si>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</si>
  <si>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</si>
  <si>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</si>
  <si>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</si>
  <si>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</si>
  <si>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</si>
  <si>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</si>
  <si>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</si>
  <si>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</si>
  <si>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</si>
  <si>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</si>
  <si>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</si>
  <si>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</si>
  <si>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</si>
  <si>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</si>
  <si>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</si>
  <si>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</si>
  <si>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</si>
  <si>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</si>
  <si>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</si>
  <si>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</si>
  <si>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</si>
  <si>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</si>
  <si>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</si>
  <si>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</si>
  <si>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</si>
  <si>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</si>
  <si>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</si>
  <si>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</si>
  <si>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</si>
  <si>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</si>
  <si>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</si>
  <si>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</si>
  <si>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</si>
  <si>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</si>
  <si>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</si>
  <si>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</si>
  <si>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</si>
  <si>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</si>
  <si>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</si>
  <si>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</si>
  <si>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</si>
  <si>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</si>
  <si>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</si>
  <si>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</si>
  <si>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</si>
  <si>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</si>
  <si>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</si>
  <si>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</si>
  <si>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</si>
  <si>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</si>
  <si>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</si>
  <si>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</si>
  <si>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</si>
  <si>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</si>
  <si>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</si>
  <si>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</si>
  <si>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</si>
  <si>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</si>
  <si>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</si>
  <si>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</si>
  <si>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</si>
  <si>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</si>
  <si>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</si>
  <si>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</si>
  <si>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</si>
  <si>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</si>
  <si>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</si>
  <si>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</si>
  <si>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</si>
  <si>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</si>
  <si>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</si>
  <si>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</si>
  <si>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</si>
  <si>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</si>
  <si>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</si>
  <si>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</si>
  <si>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</si>
  <si>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</si>
  <si>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</si>
  <si>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</si>
  <si>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</si>
  <si>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</si>
  <si>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</si>
  <si>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</si>
  <si>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</si>
  <si>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</si>
  <si>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</si>
  <si>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</si>
  <si>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</si>
  <si>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</si>
  <si>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</si>
  <si>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</si>
  <si>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</si>
  <si>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</si>
  <si>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</si>
  <si>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</si>
  <si>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</si>
  <si>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</si>
  <si>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</si>
  <si>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</si>
  <si>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</si>
  <si>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</si>
  <si>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</si>
  <si>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</si>
  <si>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</si>
  <si>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</si>
  <si>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</si>
  <si>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</si>
  <si>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</si>
  <si>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</si>
  <si>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</si>
  <si>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</si>
  <si>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</si>
  <si>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</si>
  <si>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</si>
  <si>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</si>
  <si>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</si>
  <si>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</si>
  <si>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</si>
  <si>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</si>
  <si>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</si>
  <si>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</si>
  <si>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</si>
  <si>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</si>
  <si>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</si>
  <si>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</si>
  <si>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</si>
  <si>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</si>
  <si>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</si>
  <si>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</si>
  <si>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</si>
  <si>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</si>
  <si>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</si>
  <si>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</si>
  <si>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</si>
  <si>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</si>
  <si>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</si>
  <si>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</si>
  <si>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</si>
  <si>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</si>
  <si>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</si>
  <si>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</si>
  <si>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</si>
  <si>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</si>
  <si>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</si>
  <si>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</si>
  <si>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</si>
  <si>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</si>
  <si>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</si>
  <si>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</si>
  <si>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</si>
  <si>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</si>
  <si>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</si>
  <si>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</si>
  <si>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</si>
  <si>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</si>
  <si>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</si>
  <si>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</si>
  <si>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</si>
  <si>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</si>
  <si>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</si>
  <si>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</si>
  <si>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</si>
  <si>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</si>
  <si>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</si>
  <si>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</si>
  <si>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</si>
  <si>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</si>
  <si>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</si>
  <si>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</si>
  <si>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</si>
  <si>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</si>
  <si>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</si>
  <si>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</si>
  <si>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</si>
  <si>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</si>
  <si>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</si>
  <si>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</si>
  <si>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</si>
  <si>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</si>
  <si>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</si>
  <si>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</si>
  <si>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</si>
  <si>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</si>
  <si>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</si>
  <si>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</si>
  <si>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</si>
  <si>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</si>
  <si>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</si>
  <si>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</si>
  <si>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</si>
  <si>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</si>
  <si>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</si>
  <si>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</si>
  <si>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</si>
  <si>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</si>
  <si>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</si>
  <si>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</si>
  <si>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</si>
  <si>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</si>
  <si>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</si>
  <si>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</si>
  <si>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</si>
  <si>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</si>
  <si>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</si>
  <si>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</si>
  <si>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</si>
  <si>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</si>
  <si>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</si>
  <si>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</si>
  <si>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</si>
  <si>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</si>
  <si>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</si>
  <si>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</si>
  <si>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</si>
  <si>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</si>
  <si>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</si>
  <si>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</si>
  <si>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</si>
  <si>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</si>
  <si>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</si>
  <si>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</si>
  <si>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</si>
  <si>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</si>
  <si>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</si>
  <si>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</si>
  <si>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</si>
  <si>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</si>
  <si>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</si>
  <si>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</si>
  <si>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</si>
  <si>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</si>
  <si>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</si>
  <si>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</si>
  <si>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</si>
  <si>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</si>
  <si>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</si>
  <si>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</si>
  <si>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</si>
  <si>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</si>
  <si>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</si>
  <si>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</si>
  <si>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</si>
  <si>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</si>
  <si>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</si>
  <si>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</si>
  <si>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</si>
  <si>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</si>
  <si>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</si>
  <si>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</si>
  <si>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</si>
  <si>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</si>
  <si>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</si>
  <si>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</si>
  <si>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</si>
  <si>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</si>
  <si>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</si>
  <si>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</si>
  <si>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</si>
  <si>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</si>
  <si>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</si>
  <si>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</si>
  <si>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</si>
  <si>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</si>
  <si>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</si>
  <si>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</si>
  <si>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</si>
  <si>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</si>
  <si>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</si>
  <si>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</si>
  <si>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</si>
  <si>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</si>
  <si>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</si>
  <si>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</si>
  <si>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</si>
  <si>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</si>
  <si>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</si>
  <si>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</si>
  <si>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</si>
  <si>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</si>
  <si>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</si>
  <si>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</si>
  <si>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</si>
  <si>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</si>
  <si>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</si>
  <si>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</si>
  <si>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</si>
  <si>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</si>
  <si>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</si>
  <si>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</si>
  <si>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</si>
  <si>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</si>
  <si>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</si>
  <si>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</si>
  <si>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</si>
  <si>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</si>
  <si>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</si>
  <si>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</si>
  <si>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</si>
  <si>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</si>
  <si>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</si>
  <si>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</si>
  <si>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</si>
  <si>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</si>
  <si>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</si>
  <si>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</si>
  <si>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</si>
  <si>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</si>
  <si>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</si>
  <si>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</si>
  <si>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</si>
  <si>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</si>
  <si>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</si>
  <si>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</si>
  <si>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</si>
  <si>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</si>
  <si>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</si>
  <si>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</si>
  <si>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</si>
  <si>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</si>
  <si>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</si>
  <si>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</si>
  <si>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</si>
  <si>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</si>
  <si>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</si>
  <si>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</si>
  <si>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</si>
  <si>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</si>
  <si>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</si>
  <si>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</si>
  <si>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</si>
  <si>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</si>
  <si>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</si>
  <si>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</si>
  <si>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</si>
  <si>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</si>
  <si>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</si>
  <si>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</si>
  <si>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</si>
  <si>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</si>
  <si>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</si>
  <si>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</si>
  <si>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</si>
  <si>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</si>
  <si>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</si>
  <si>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</si>
  <si>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</si>
  <si>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</si>
  <si>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</si>
  <si>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</si>
  <si>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</si>
  <si>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</si>
  <si>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</si>
  <si>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</si>
  <si>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</si>
  <si>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</si>
  <si>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</si>
  <si>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</si>
  <si>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</si>
  <si>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</si>
  <si>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</si>
  <si>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</si>
  <si>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</si>
  <si>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</si>
  <si>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</si>
  <si>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</si>
  <si>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</si>
  <si>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</si>
  <si>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</si>
  <si>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</si>
  <si>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</si>
  <si>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</si>
  <si>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</si>
  <si>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</si>
  <si>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</si>
  <si>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</si>
  <si>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</si>
  <si>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</si>
  <si>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</si>
  <si>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</si>
  <si>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</si>
  <si>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</si>
  <si>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</si>
  <si>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</si>
  <si>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</si>
  <si>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</si>
  <si>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</si>
  <si>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</si>
  <si>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</si>
  <si>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</si>
  <si>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</si>
  <si>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</si>
  <si>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</si>
  <si>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</si>
  <si>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</si>
  <si>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</si>
  <si>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</si>
  <si>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</si>
  <si>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</si>
  <si>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</si>
  <si>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</si>
  <si>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</si>
  <si>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</si>
  <si>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</si>
  <si>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</si>
  <si>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</si>
  <si>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</si>
  <si>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</si>
  <si>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</si>
  <si>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</si>
  <si>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</si>
  <si>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</si>
  <si>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</si>
  <si>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</si>
  <si>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</si>
  <si>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</si>
  <si>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</si>
  <si>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</si>
  <si>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</si>
  <si>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</si>
  <si>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</si>
  <si>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</si>
  <si>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</si>
  <si>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</si>
  <si>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</si>
  <si>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</si>
  <si>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</si>
  <si>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</si>
  <si>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</si>
  <si>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</si>
  <si>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</si>
  <si>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</si>
  <si>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</si>
  <si>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</si>
  <si>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</si>
  <si>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</si>
  <si>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</si>
  <si>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</si>
  <si>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</si>
  <si>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</si>
  <si>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</si>
  <si>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</si>
  <si>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</si>
  <si>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</si>
  <si>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</si>
  <si>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</si>
  <si>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</si>
  <si>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</si>
  <si>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</si>
  <si>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</si>
  <si>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</si>
  <si>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</si>
  <si>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</si>
  <si>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</si>
  <si>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</si>
  <si>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</si>
  <si>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</si>
  <si>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</si>
  <si>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</si>
  <si>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</si>
  <si>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</si>
  <si>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</si>
  <si>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</si>
  <si>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</si>
  <si>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</si>
  <si>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</si>
  <si>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</si>
  <si>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</si>
  <si>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</si>
  <si>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</si>
  <si>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</si>
  <si>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</si>
  <si>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</si>
  <si>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</si>
  <si>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</si>
  <si>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</si>
  <si>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</si>
  <si>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</si>
  <si>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</si>
  <si>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</si>
  <si>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</si>
  <si>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</si>
  <si>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</si>
  <si>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</si>
  <si>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</si>
  <si>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</si>
  <si>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</si>
  <si>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</si>
  <si>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</si>
  <si>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</si>
  <si>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</si>
  <si>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</si>
  <si>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</si>
  <si>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</si>
  <si>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</si>
  <si>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</si>
  <si>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</si>
  <si>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</si>
  <si>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</si>
  <si>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</si>
  <si>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</si>
  <si>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</si>
  <si>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</si>
  <si>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</si>
  <si>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</si>
  <si>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</si>
  <si>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</si>
  <si>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</si>
  <si>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</si>
  <si>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</si>
  <si>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</si>
  <si>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</si>
  <si>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</si>
  <si>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</si>
  <si>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</si>
  <si>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</si>
  <si>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</si>
  <si>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</si>
  <si>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</si>
  <si>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</si>
  <si>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</si>
  <si>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</si>
  <si>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</si>
  <si>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</si>
  <si>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</si>
  <si>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</si>
  <si>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</si>
  <si>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</si>
  <si>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</si>
  <si>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</si>
  <si>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</si>
  <si>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</si>
  <si>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</si>
  <si>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</si>
  <si>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</si>
  <si>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</si>
  <si>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</si>
  <si>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</si>
  <si>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</si>
  <si>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</si>
  <si>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</si>
  <si>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</si>
  <si>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</si>
  <si>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</si>
  <si>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</si>
  <si>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</si>
  <si>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</si>
  <si>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</si>
  <si>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</si>
  <si>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</si>
  <si>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</si>
  <si>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</si>
  <si>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</si>
  <si>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</si>
  <si>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</si>
  <si>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</si>
  <si>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</si>
  <si>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</si>
  <si>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</si>
  <si>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</si>
  <si>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</si>
  <si>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</si>
  <si>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</si>
  <si>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</si>
  <si>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</si>
  <si>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</si>
  <si>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</si>
  <si>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</si>
  <si>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</si>
  <si>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</si>
  <si>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</si>
  <si>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</si>
  <si>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</si>
  <si>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</si>
  <si>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</si>
  <si>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</si>
  <si>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</si>
  <si>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</si>
  <si>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</si>
  <si>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</si>
  <si>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</si>
  <si>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</si>
  <si>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</si>
  <si>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</si>
  <si>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</si>
  <si>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</si>
  <si>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</si>
  <si>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</si>
  <si>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</si>
  <si>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</si>
  <si>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</si>
  <si>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</si>
  <si>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</si>
  <si>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</si>
  <si>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</si>
  <si>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</si>
  <si>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</si>
  <si>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</si>
  <si>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</si>
  <si>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</si>
  <si>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</si>
  <si>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</si>
  <si>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</si>
  <si>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</si>
  <si>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</si>
  <si>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</si>
  <si>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</si>
  <si>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</si>
  <si>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</si>
  <si>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</si>
  <si>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</si>
  <si>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</si>
  <si>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</si>
  <si>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</si>
  <si>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</si>
  <si>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</si>
  <si>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</si>
  <si>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</si>
  <si>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</si>
  <si>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</si>
  <si>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</si>
  <si>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</si>
  <si>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</si>
  <si>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</si>
  <si>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</si>
  <si>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</si>
  <si>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</si>
  <si>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</si>
  <si>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</si>
  <si>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</si>
  <si>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</si>
  <si>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</si>
  <si>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</si>
  <si>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</si>
  <si>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</si>
  <si>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</si>
  <si>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</si>
  <si>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</si>
  <si>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</si>
  <si>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</si>
  <si>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</si>
  <si>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</si>
  <si>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</si>
  <si>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</si>
  <si>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</si>
  <si>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</si>
  <si>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</si>
  <si>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</si>
  <si>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</si>
  <si>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</si>
  <si>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</si>
  <si>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</si>
  <si>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</si>
  <si>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</si>
  <si>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</si>
  <si>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</si>
  <si>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</si>
  <si>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</si>
  <si>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</si>
  <si>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</si>
  <si>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</si>
  <si>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</si>
  <si>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</si>
  <si>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</si>
  <si>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</si>
  <si>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</si>
  <si>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</si>
  <si>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</si>
  <si>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</si>
  <si>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</si>
  <si>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</si>
  <si>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</si>
  <si>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</si>
  <si>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</si>
  <si>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</si>
  <si>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</si>
  <si>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</si>
  <si>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</si>
  <si>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</si>
  <si>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</si>
  <si>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</si>
  <si>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</si>
  <si>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</si>
  <si>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</si>
  <si>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</si>
  <si>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</si>
  <si>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</si>
  <si>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</si>
  <si>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</si>
  <si>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</si>
  <si>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</si>
  <si>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</si>
  <si>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</si>
  <si>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</si>
  <si>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</si>
  <si>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</si>
  <si>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</si>
  <si>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</si>
  <si>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</si>
  <si>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</si>
  <si>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</si>
  <si>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</si>
  <si>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</si>
  <si>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</si>
  <si>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</si>
  <si>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</si>
  <si>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</si>
  <si>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</si>
  <si>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</si>
  <si>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</si>
  <si>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</si>
  <si>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</si>
  <si>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</si>
  <si>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</si>
  <si>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</si>
  <si>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</si>
  <si>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</si>
  <si>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</si>
  <si>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</si>
  <si>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</si>
  <si>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</si>
  <si>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</si>
  <si>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</si>
  <si>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</si>
  <si>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</si>
  <si>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</si>
  <si>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</si>
  <si>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</si>
  <si>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</si>
  <si>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</si>
  <si>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</si>
  <si>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</si>
  <si>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</si>
  <si>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</si>
  <si>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</si>
  <si>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</si>
  <si>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</si>
  <si>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</si>
  <si>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</si>
  <si>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</si>
  <si>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</si>
  <si>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</si>
  <si>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</si>
  <si>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</si>
  <si>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</si>
  <si>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</si>
  <si>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</si>
  <si>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</si>
  <si>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</si>
  <si>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</si>
  <si>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</si>
  <si>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</si>
  <si>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</si>
  <si>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</si>
  <si>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</si>
  <si>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</si>
  <si>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</si>
  <si>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</si>
  <si>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</si>
  <si>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</si>
  <si>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</si>
  <si>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</si>
  <si>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</si>
  <si>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</si>
  <si>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</si>
  <si>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</si>
  <si>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</si>
  <si>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</si>
  <si>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</si>
  <si>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</si>
  <si>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</si>
  <si>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</si>
  <si>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</si>
  <si>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</si>
  <si>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</si>
  <si>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</si>
  <si>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</si>
  <si>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</si>
  <si>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</si>
  <si>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</si>
  <si>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</si>
  <si>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</si>
  <si>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</si>
  <si>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</si>
  <si>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</si>
  <si>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</si>
  <si>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</si>
  <si>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</si>
  <si>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</si>
  <si>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</si>
  <si>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</si>
  <si>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</si>
  <si>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</si>
  <si>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</si>
  <si>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</si>
  <si>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</si>
  <si>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</si>
  <si>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</si>
  <si>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</si>
  <si>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</si>
  <si>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</si>
  <si>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</si>
  <si>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</si>
  <si>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</si>
  <si>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</si>
  <si>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</si>
  <si>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</si>
  <si>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</si>
  <si>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</si>
  <si>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</si>
  <si>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</si>
  <si>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</si>
  <si>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</si>
  <si>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</si>
  <si>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</si>
  <si>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</si>
  <si>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</si>
  <si>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</si>
  <si>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</si>
  <si>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</si>
  <si>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</si>
  <si>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</si>
  <si>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</si>
  <si>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</si>
  <si>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</si>
  <si>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</si>
  <si>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</si>
  <si>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</si>
  <si>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</si>
  <si>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</si>
  <si>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</si>
  <si>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</si>
  <si>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</si>
  <si>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</si>
  <si>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</si>
  <si>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</si>
  <si>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</si>
  <si>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</si>
  <si>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</si>
  <si>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</si>
  <si>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</si>
  <si>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</si>
  <si>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</si>
  <si>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</si>
  <si>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</si>
  <si>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</si>
  <si>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</si>
  <si>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</si>
  <si>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</si>
  <si>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</si>
  <si>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</si>
  <si>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</si>
  <si>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</si>
  <si>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</si>
  <si>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</si>
  <si>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</si>
  <si>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</si>
  <si>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</si>
  <si>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</si>
  <si>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</si>
  <si>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</si>
  <si>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</si>
  <si>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</si>
  <si>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</si>
  <si>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</si>
  <si>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</si>
  <si>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</si>
  <si>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</si>
  <si>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</si>
  <si>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</si>
  <si>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</si>
  <si>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</si>
  <si>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</si>
  <si>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</si>
  <si>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</si>
  <si>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</si>
  <si>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</si>
  <si>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</si>
  <si>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</si>
  <si>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</si>
  <si>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</si>
  <si>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</si>
  <si>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</si>
  <si>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</si>
  <si>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</si>
  <si>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</si>
  <si>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</si>
  <si>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</si>
  <si>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</si>
  <si>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</si>
  <si>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</si>
  <si>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</si>
  <si>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</si>
  <si>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</si>
  <si>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</si>
  <si>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</si>
  <si>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</si>
  <si>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</si>
  <si>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</si>
  <si>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</si>
  <si>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</si>
  <si>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</si>
  <si>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</si>
  <si>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</si>
  <si>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</si>
  <si>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</si>
  <si>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</si>
  <si>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</si>
  <si>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</si>
  <si>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</si>
  <si>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</si>
  <si>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</si>
  <si>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</si>
  <si>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</si>
  <si>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</si>
  <si>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</si>
  <si>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</si>
  <si>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</si>
  <si>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</si>
  <si>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</si>
  <si>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</si>
  <si>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</si>
  <si>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</si>
  <si>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</si>
  <si>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</si>
  <si>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</si>
  <si>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</si>
  <si>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</si>
  <si>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</si>
  <si>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</si>
  <si>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</si>
  <si>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</si>
  <si>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</si>
  <si>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</si>
  <si>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</si>
  <si>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</si>
  <si>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</si>
  <si>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</si>
  <si>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</si>
  <si>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</si>
  <si>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</si>
  <si>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</si>
  <si>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</si>
  <si>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</si>
  <si>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</si>
  <si>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</si>
  <si>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</si>
  <si>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</si>
  <si>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</si>
  <si>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</si>
  <si>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</si>
  <si>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</si>
  <si>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</si>
  <si>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</si>
  <si>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</si>
  <si>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</si>
  <si>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</si>
  <si>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</si>
  <si>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</si>
  <si>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</si>
  <si>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</si>
  <si>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</si>
  <si>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</si>
  <si>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</si>
  <si>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</si>
  <si>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</si>
  <si>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</si>
  <si>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</si>
  <si>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</si>
  <si>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</si>
  <si>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</si>
  <si>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</si>
  <si>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</si>
  <si>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</si>
  <si>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</si>
  <si>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</si>
  <si>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</si>
  <si>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</si>
  <si>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</si>
  <si>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</si>
  <si>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</si>
  <si>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</si>
  <si>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</si>
  <si>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</si>
  <si>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</si>
  <si>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</si>
  <si>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</si>
  <si>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</si>
  <si>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</si>
  <si>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</si>
  <si>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</si>
  <si>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</si>
  <si>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</si>
  <si>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</si>
  <si>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</si>
  <si>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</si>
  <si>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</si>
  <si>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</si>
  <si>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</si>
  <si>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</si>
  <si>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</si>
  <si>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</si>
  <si>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</si>
  <si>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</si>
  <si>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</si>
  <si>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</si>
  <si>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</si>
  <si>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</si>
  <si>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</si>
  <si>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</si>
  <si>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</si>
  <si>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</si>
  <si>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</si>
  <si>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</si>
  <si>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</si>
  <si>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</si>
  <si>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</si>
  <si>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</si>
  <si>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</si>
  <si>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</si>
  <si>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</si>
  <si>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</si>
  <si>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</si>
  <si>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</si>
  <si>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</si>
  <si>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</si>
  <si>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</si>
  <si>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</si>
  <si>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</si>
  <si>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</si>
  <si>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</si>
  <si>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</si>
  <si>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</si>
  <si>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</si>
  <si>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</si>
  <si>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</si>
  <si>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</si>
  <si>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</si>
  <si>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</si>
  <si>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</si>
  <si>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</si>
  <si>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</si>
  <si>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</si>
  <si>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</si>
  <si>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</si>
  <si>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</si>
  <si>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</si>
  <si>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</si>
  <si>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</si>
  <si>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</si>
  <si>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</si>
  <si>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</si>
  <si>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</si>
  <si>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</si>
  <si>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</si>
  <si>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</si>
  <si>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</si>
  <si>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</si>
  <si>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</si>
  <si>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</si>
  <si>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</si>
  <si>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</si>
  <si>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</si>
  <si>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</si>
  <si>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</si>
  <si>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</si>
  <si>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</si>
  <si>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</si>
  <si>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</si>
  <si>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</si>
  <si>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</si>
  <si>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</si>
  <si>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</si>
  <si>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</si>
  <si>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</si>
  <si>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</si>
  <si>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</si>
  <si>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</si>
  <si>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</si>
  <si>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</si>
  <si>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</si>
  <si>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</si>
  <si>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</si>
  <si>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</si>
  <si>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</si>
  <si>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</si>
  <si>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</si>
  <si>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</si>
  <si>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</si>
  <si>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</si>
  <si>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</si>
  <si>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</si>
  <si>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</si>
  <si>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</si>
  <si>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</si>
  <si>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</si>
  <si>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</si>
  <si>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</si>
  <si>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</si>
  <si>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</si>
  <si>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</si>
  <si>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</si>
  <si>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</si>
  <si>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</si>
  <si>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</si>
  <si>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</si>
  <si>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</si>
  <si>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</si>
  <si>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</si>
  <si>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</si>
  <si>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</si>
  <si>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</si>
  <si>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</si>
  <si>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</si>
  <si>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</si>
  <si>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</si>
  <si>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</si>
  <si>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</si>
  <si>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</si>
  <si>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</si>
  <si>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</si>
  <si>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</si>
  <si>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</si>
  <si>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</si>
  <si>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</si>
  <si>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</si>
  <si>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</si>
  <si>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</si>
  <si>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</si>
  <si>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</si>
  <si>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</si>
  <si>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</si>
  <si>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</si>
  <si>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</si>
  <si>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</si>
  <si>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</si>
  <si>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</si>
  <si>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</si>
  <si>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</si>
  <si>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</si>
  <si>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</si>
  <si>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</si>
  <si>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</si>
  <si>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</si>
  <si>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</si>
  <si>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</si>
  <si>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</si>
  <si>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</si>
  <si>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</si>
  <si>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</si>
  <si>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</si>
  <si>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</si>
  <si>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</si>
  <si>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</si>
  <si>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</si>
  <si>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</si>
  <si>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</si>
  <si>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</si>
  <si>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</si>
  <si>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</si>
  <si>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</si>
  <si>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</si>
  <si>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</si>
  <si>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</si>
  <si>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</si>
  <si>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</si>
  <si>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</si>
  <si>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</si>
  <si>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</si>
  <si>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</si>
  <si>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</si>
  <si>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</si>
  <si>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</si>
  <si>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</si>
  <si>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</si>
  <si>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</si>
  <si>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</si>
  <si>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</si>
  <si>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</si>
  <si>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</si>
  <si>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</si>
  <si>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</si>
  <si>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</si>
  <si>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</si>
  <si>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</si>
  <si>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</si>
  <si>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</si>
  <si>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</si>
  <si>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</si>
  <si>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</si>
  <si>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</si>
  <si>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</si>
  <si>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</si>
  <si>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</si>
  <si>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</si>
  <si>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</si>
  <si>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</si>
  <si>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</si>
  <si>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</si>
  <si>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</si>
  <si>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</si>
  <si>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</si>
  <si>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</si>
  <si>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</si>
  <si>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</si>
  <si>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</si>
  <si>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</si>
  <si>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</si>
  <si>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</si>
  <si>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</si>
  <si>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</si>
  <si>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</si>
  <si>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</si>
  <si>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</si>
  <si>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</si>
  <si>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</si>
  <si>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</si>
  <si>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</si>
  <si>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</si>
  <si>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</si>
  <si>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</si>
  <si>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</si>
  <si>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</si>
  <si>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</si>
  <si>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</si>
  <si>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</si>
  <si>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</si>
  <si>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</si>
  <si>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</si>
  <si>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</si>
  <si>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</si>
  <si>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</si>
  <si>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</si>
  <si>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</si>
  <si>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</si>
  <si>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</si>
  <si>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</si>
  <si>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</si>
  <si>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</si>
  <si>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</si>
  <si>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</si>
  <si>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</si>
  <si>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</si>
  <si>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</si>
  <si>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</si>
  <si>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</si>
  <si>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</si>
  <si>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</si>
  <si>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</si>
  <si>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</si>
  <si>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</si>
  <si>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</si>
  <si>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</si>
  <si>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</si>
  <si>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</si>
  <si>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</si>
  <si>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</si>
  <si>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</si>
  <si>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</si>
  <si>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</si>
  <si>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</si>
  <si>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</si>
  <si>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</si>
  <si>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</si>
  <si>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</si>
  <si>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</si>
  <si>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</si>
  <si>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</si>
  <si>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</si>
  <si>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</si>
  <si>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</si>
  <si>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</si>
  <si>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</si>
  <si>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</si>
  <si>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</si>
  <si>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</si>
  <si>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</si>
  <si>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</si>
  <si>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</si>
  <si>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</si>
  <si>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</si>
  <si>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</si>
  <si>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</si>
  <si>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</si>
  <si>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</si>
  <si>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</si>
  <si>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</si>
  <si>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</si>
  <si>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</si>
  <si>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</si>
  <si>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</si>
  <si>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</si>
  <si>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</si>
  <si>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</si>
  <si>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</si>
  <si>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</si>
  <si>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</si>
  <si>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</si>
  <si>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</si>
  <si>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</si>
  <si>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</si>
  <si>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</si>
  <si>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</si>
  <si>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</si>
  <si>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</si>
  <si>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</si>
  <si>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</si>
  <si>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</si>
  <si>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</si>
  <si>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</si>
  <si>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</si>
  <si>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</si>
  <si>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</si>
  <si>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</si>
  <si>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</si>
  <si>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</si>
  <si>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</si>
  <si>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</si>
  <si>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</si>
  <si>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</si>
  <si>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</si>
  <si>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</si>
  <si>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</si>
  <si>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</si>
  <si>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</si>
  <si>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</si>
  <si>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</si>
  <si>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</si>
  <si>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</si>
  <si>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</si>
  <si>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</si>
  <si>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</si>
  <si>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</si>
  <si>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</si>
  <si>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</si>
  <si>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</si>
  <si>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</si>
  <si>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</si>
  <si>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</si>
  <si>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</si>
  <si>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</si>
  <si>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</si>
  <si>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</si>
  <si>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</si>
  <si>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</si>
  <si>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</si>
  <si>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</si>
  <si>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</si>
  <si>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</si>
  <si>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</si>
  <si>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</si>
  <si>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</si>
  <si>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</si>
  <si>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</si>
  <si>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</si>
  <si>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</si>
  <si>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</si>
  <si>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</si>
  <si>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</si>
  <si>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</si>
  <si>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</si>
  <si>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</si>
  <si>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</si>
  <si>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</si>
  <si>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</si>
  <si>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</si>
  <si>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</si>
  <si>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</si>
  <si>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</si>
  <si>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</si>
  <si>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</si>
  <si>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</si>
  <si>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</si>
  <si>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</si>
  <si>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</si>
  <si>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</si>
  <si>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</si>
  <si>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</si>
  <si>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</si>
  <si>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</si>
  <si>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</si>
  <si>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</si>
  <si>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</si>
  <si>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</si>
  <si>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</si>
  <si>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</si>
  <si>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</si>
  <si>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</si>
  <si>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</si>
  <si>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</si>
  <si>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</si>
  <si>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</si>
  <si>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</si>
  <si>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</si>
  <si>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</si>
  <si>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</si>
  <si>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</si>
  <si>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</si>
  <si>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</si>
  <si>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</si>
  <si>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</si>
  <si>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</si>
  <si>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</si>
  <si>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</si>
  <si>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</si>
  <si>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</si>
  <si>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</si>
  <si>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</si>
  <si>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</si>
  <si>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</si>
  <si>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</si>
  <si>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</si>
  <si>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</si>
  <si>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</si>
  <si>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</si>
  <si>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</si>
  <si>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</si>
  <si>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</si>
  <si>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</si>
  <si>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</si>
  <si>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</si>
  <si>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</si>
  <si>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</si>
  <si>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</si>
  <si>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</si>
  <si>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</si>
  <si>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</si>
  <si>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</si>
  <si>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</si>
  <si>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</si>
  <si>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</si>
  <si>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</si>
  <si>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</si>
  <si>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</si>
  <si>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</si>
  <si>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</si>
  <si>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</si>
  <si>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</si>
  <si>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</si>
  <si>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</si>
  <si>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</si>
  <si>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</si>
  <si>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</si>
  <si>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</si>
  <si>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</si>
  <si>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</si>
  <si>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</si>
  <si>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</si>
  <si>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</si>
  <si>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</si>
  <si>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</si>
  <si>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</si>
  <si>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</si>
  <si>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</si>
  <si>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</si>
  <si>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</si>
  <si>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</si>
  <si>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</si>
  <si>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</si>
  <si>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</si>
  <si>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</si>
  <si>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</si>
  <si>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</si>
  <si>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</si>
  <si>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</si>
  <si>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</si>
  <si>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</si>
  <si>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</si>
  <si>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</si>
  <si>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</si>
  <si>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</si>
  <si>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</si>
  <si>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</si>
  <si>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</si>
  <si>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</si>
  <si>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</si>
  <si>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</si>
  <si>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</si>
  <si>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</si>
  <si>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</si>
  <si>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</si>
  <si>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</si>
  <si>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</si>
  <si>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</si>
  <si>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</si>
  <si>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</si>
  <si>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</si>
  <si>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</si>
  <si>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</si>
  <si>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</si>
  <si>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</si>
  <si>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</si>
  <si>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</si>
  <si>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</si>
  <si>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</si>
  <si>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</si>
  <si>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</si>
  <si>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</si>
  <si>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</si>
  <si>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</si>
  <si>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</si>
  <si>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</si>
  <si>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</si>
  <si>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</si>
  <si>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</si>
  <si>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</si>
  <si>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</si>
  <si>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</si>
  <si>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</si>
  <si>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</si>
  <si>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</si>
  <si>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</si>
  <si>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</si>
  <si>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</si>
  <si>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</si>
  <si>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</si>
  <si>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</si>
  <si>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</si>
  <si>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</si>
  <si>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</si>
  <si>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</si>
  <si>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</si>
  <si>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</si>
  <si>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</si>
  <si>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</si>
  <si>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</si>
  <si>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</si>
  <si>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</si>
  <si>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</si>
  <si>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</si>
  <si>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</si>
  <si>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</si>
  <si>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</si>
  <si>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</si>
  <si>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</si>
  <si>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</si>
  <si>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</si>
  <si>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</si>
  <si>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</si>
  <si>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</si>
  <si>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</si>
  <si>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</si>
  <si>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</si>
  <si>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</si>
  <si>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</si>
  <si>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</si>
  <si>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</si>
  <si>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</si>
  <si>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</si>
  <si>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</si>
  <si>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</si>
  <si>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</si>
  <si>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</si>
  <si>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</si>
  <si>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</si>
  <si>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</si>
  <si>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</si>
  <si>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</si>
  <si>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</si>
  <si>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</si>
  <si>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</si>
  <si>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</si>
  <si>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</si>
  <si>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</si>
  <si>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</si>
  <si>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</si>
  <si>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</si>
  <si>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</si>
  <si>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</si>
  <si>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</si>
  <si>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</si>
  <si>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</si>
  <si>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</si>
  <si>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</si>
  <si>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</si>
  <si>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</si>
  <si>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</si>
  <si>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</si>
  <si>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</si>
  <si>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</si>
  <si>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</si>
  <si>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</si>
  <si>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</si>
  <si>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</si>
  <si>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</si>
  <si>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</si>
  <si>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</si>
  <si>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</si>
  <si>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</si>
  <si>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</si>
  <si>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</si>
  <si>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</si>
  <si>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</si>
  <si>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</si>
  <si>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</si>
  <si>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</si>
  <si>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</si>
  <si>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</si>
  <si>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</si>
  <si>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</si>
  <si>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</si>
  <si>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</si>
  <si>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</si>
  <si>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</si>
  <si>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</si>
  <si>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</si>
  <si>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</si>
  <si>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</si>
  <si>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</si>
  <si>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</si>
  <si>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</si>
  <si>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</si>
  <si>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</si>
  <si>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</si>
  <si>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</si>
  <si>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</si>
  <si>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</si>
  <si>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</si>
  <si>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</si>
  <si>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</si>
  <si>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</si>
  <si>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</si>
  <si>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</si>
  <si>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</si>
  <si>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</si>
  <si>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</si>
  <si>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</si>
  <si>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</si>
  <si>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</si>
  <si>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</si>
  <si>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</si>
  <si>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</si>
  <si>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</si>
  <si>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</si>
  <si>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</si>
  <si>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</si>
  <si>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</si>
  <si>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</si>
  <si>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</si>
  <si>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</si>
  <si>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</si>
  <si>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</si>
  <si>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</si>
  <si>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</si>
  <si>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</si>
  <si>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</si>
  <si>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</si>
  <si>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</si>
  <si>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</si>
  <si>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</si>
  <si>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</si>
  <si>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</si>
  <si>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</si>
  <si>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</si>
  <si>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</si>
  <si>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</si>
  <si>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</si>
  <si>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</si>
  <si>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</si>
  <si>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</si>
  <si>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</si>
  <si>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</si>
  <si>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</si>
  <si>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</si>
  <si>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</si>
  <si>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</si>
  <si>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</si>
  <si>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</si>
  <si>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</si>
  <si>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</si>
  <si>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</si>
  <si>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</si>
  <si>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</si>
  <si>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</si>
  <si>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</si>
  <si>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</si>
  <si>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</si>
  <si>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</si>
  <si>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</si>
  <si>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</si>
  <si>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</si>
  <si>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</si>
  <si>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</si>
  <si>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</si>
  <si>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</si>
  <si>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</si>
  <si>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</si>
  <si>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</si>
  <si>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</si>
  <si>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</si>
  <si>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</si>
  <si>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</si>
  <si>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</si>
  <si>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</si>
  <si>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</si>
  <si>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</si>
  <si>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</si>
  <si>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</si>
  <si>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</si>
  <si>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</si>
  <si>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</si>
  <si>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</si>
  <si>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</si>
  <si>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</si>
  <si>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</si>
  <si>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</si>
  <si>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</si>
  <si>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</si>
  <si>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</si>
  <si>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</si>
  <si>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</si>
  <si>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</si>
  <si>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</si>
  <si>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</si>
  <si>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</si>
  <si>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</si>
  <si>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</si>
  <si>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</si>
  <si>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</si>
  <si>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</si>
  <si>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</si>
  <si>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</si>
  <si>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</si>
  <si>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</si>
  <si>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</si>
  <si>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</si>
  <si>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</si>
  <si>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</si>
  <si>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</si>
  <si>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</si>
  <si>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</si>
  <si>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</si>
  <si>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</si>
  <si>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</si>
  <si>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</si>
  <si>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</si>
  <si>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</si>
  <si>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</si>
  <si>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</si>
  <si>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</si>
  <si>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</si>
  <si>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</si>
  <si>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</si>
  <si>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</si>
  <si>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</si>
  <si>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</si>
  <si>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</si>
  <si>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</si>
  <si>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</si>
  <si>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</si>
  <si>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</si>
  <si>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</si>
  <si>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</si>
  <si>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</si>
  <si>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</si>
  <si>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</si>
  <si>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</si>
  <si>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</si>
  <si>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</si>
  <si>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</si>
  <si>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</si>
  <si>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</si>
  <si>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</si>
  <si>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</si>
  <si>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</si>
  <si>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</si>
  <si>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</si>
  <si>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</si>
  <si>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</si>
  <si>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</si>
  <si>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</si>
  <si>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</si>
  <si>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</si>
  <si>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</si>
  <si>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</si>
  <si>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</si>
  <si>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</si>
  <si>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</si>
  <si>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</si>
  <si>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</si>
  <si>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</si>
  <si>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</si>
  <si>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</si>
  <si>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</si>
  <si>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</si>
  <si>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</si>
  <si>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</si>
  <si>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</si>
  <si>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</si>
  <si>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</si>
  <si>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</si>
  <si>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</si>
  <si>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</si>
  <si>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</si>
  <si>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</si>
  <si>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</si>
  <si>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</si>
  <si>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</si>
  <si>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</si>
  <si>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</si>
  <si>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</si>
  <si>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</si>
  <si>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</si>
  <si>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</si>
  <si>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</si>
  <si>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</si>
  <si>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</si>
  <si>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</si>
  <si>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</si>
  <si>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</si>
  <si>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</si>
  <si>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</si>
  <si>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</si>
  <si>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</si>
  <si>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</si>
  <si>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</si>
  <si>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</si>
  <si>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</si>
  <si>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</si>
  <si>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</si>
  <si>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</si>
  <si>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</si>
  <si>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</si>
  <si>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</si>
  <si>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</si>
  <si>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</si>
  <si>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</si>
  <si>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</si>
  <si>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</si>
  <si>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</si>
  <si>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</si>
  <si>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</si>
  <si>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</si>
  <si>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</si>
  <si>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</si>
  <si>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</si>
  <si>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</si>
  <si>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</si>
  <si>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</si>
  <si>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</si>
  <si>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</si>
  <si>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</si>
  <si>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</si>
  <si>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</si>
  <si>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</si>
  <si>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</si>
  <si>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</si>
  <si>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</si>
  <si>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</si>
  <si>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</si>
  <si>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</si>
  <si>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</si>
  <si>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</si>
  <si>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</si>
  <si>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</si>
  <si>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</si>
  <si>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</si>
  <si>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</si>
  <si>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</si>
  <si>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</si>
  <si>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</si>
  <si>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</si>
  <si>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</si>
  <si>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</si>
  <si>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</si>
  <si>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</si>
  <si>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</si>
  <si>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</si>
  <si>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</si>
  <si>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</si>
  <si>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</si>
  <si>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</si>
  <si>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</si>
  <si>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</si>
  <si>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</si>
  <si>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</si>
  <si>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</si>
  <si>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</si>
  <si>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</si>
  <si>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</si>
  <si>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</si>
  <si>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</si>
  <si>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</si>
  <si>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</si>
  <si>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</si>
  <si>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</si>
  <si>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</si>
  <si>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</si>
  <si>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</si>
  <si>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</si>
  <si>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</si>
  <si>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</si>
  <si>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</si>
  <si>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</si>
  <si>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</si>
  <si>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</si>
  <si>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</si>
  <si>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</si>
  <si>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</si>
  <si>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</si>
  <si>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</si>
  <si>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</si>
  <si>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</si>
  <si>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</si>
  <si>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</si>
  <si>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</si>
  <si>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</si>
  <si>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</si>
  <si>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</si>
  <si>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</si>
  <si>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</si>
  <si>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</si>
  <si>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</si>
  <si>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</si>
  <si>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</si>
  <si>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</si>
  <si>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</si>
  <si>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</si>
  <si>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</si>
  <si>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</si>
  <si>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</si>
  <si>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</si>
  <si>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</si>
  <si>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</si>
  <si>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</si>
  <si>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</si>
  <si>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</si>
  <si>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</si>
  <si>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</si>
  <si>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</si>
  <si>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</si>
  <si>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</si>
  <si>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</si>
  <si>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</si>
  <si>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</si>
  <si>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</si>
  <si>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</si>
  <si>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</si>
  <si>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</si>
  <si>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</si>
  <si>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</si>
  <si>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</si>
  <si>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</si>
  <si>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</si>
  <si>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</si>
  <si>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</si>
  <si>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</si>
  <si>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</si>
  <si>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</si>
  <si>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</si>
  <si>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</si>
  <si>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</si>
  <si>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</si>
  <si>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</si>
  <si>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</si>
  <si>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</si>
  <si>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</si>
  <si>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</si>
  <si>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</si>
  <si>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</si>
  <si>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</si>
  <si>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</si>
  <si>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</si>
  <si>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</si>
  <si>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</si>
  <si>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</si>
  <si>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</si>
  <si>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</si>
  <si>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</si>
  <si>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</si>
  <si>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</si>
  <si>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</si>
  <si>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</si>
  <si>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</si>
  <si>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</si>
  <si>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</si>
  <si>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</si>
  <si>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</si>
  <si>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</si>
  <si>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</si>
  <si>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</si>
  <si>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</si>
  <si>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</si>
  <si>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</si>
  <si>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</si>
  <si>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</si>
  <si>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</si>
  <si>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</si>
  <si>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</si>
  <si>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</si>
  <si>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</si>
  <si>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</si>
  <si>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</si>
  <si>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</si>
  <si>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</si>
  <si>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</si>
  <si>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</si>
  <si>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</si>
  <si>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</si>
  <si>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</si>
  <si>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</si>
  <si>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</si>
  <si>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</si>
  <si>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</si>
  <si>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</si>
  <si>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</si>
  <si>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</si>
  <si>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</si>
  <si>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</si>
  <si>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</si>
  <si>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</si>
  <si>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</si>
  <si>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</si>
  <si>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</si>
  <si>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</si>
  <si>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</si>
  <si>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</si>
  <si>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</si>
  <si>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</si>
  <si>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</si>
  <si>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</si>
  <si>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</si>
  <si>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</si>
  <si>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</si>
  <si>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</si>
  <si>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</si>
  <si>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</si>
  <si>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</si>
  <si>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</si>
  <si>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</si>
  <si>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</si>
  <si>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</si>
  <si>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</si>
  <si>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</si>
  <si>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</si>
  <si>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</si>
  <si>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</si>
  <si>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</si>
  <si>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</si>
  <si>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</si>
  <si>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</si>
  <si>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</si>
  <si>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</si>
  <si>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</si>
  <si>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</si>
  <si>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</si>
  <si>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</si>
  <si>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</si>
  <si>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</si>
  <si>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</si>
  <si>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</si>
  <si>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</si>
  <si>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</si>
  <si>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</si>
  <si>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</si>
  <si>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</si>
  <si>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</si>
  <si>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</si>
  <si>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</si>
  <si>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</si>
  <si>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</si>
  <si>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</si>
  <si>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</si>
  <si>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</si>
  <si>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</si>
  <si>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</si>
  <si>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</si>
  <si>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</si>
  <si>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</si>
  <si>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</si>
  <si>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</si>
  <si>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</si>
  <si>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</si>
  <si>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</si>
  <si>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</si>
  <si>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</si>
  <si>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</si>
  <si>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</si>
  <si>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</si>
  <si>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</si>
  <si>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</si>
  <si>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</si>
  <si>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</si>
  <si>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</si>
  <si>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</si>
  <si>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</si>
  <si>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</si>
  <si>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</si>
  <si>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</si>
  <si>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</si>
  <si>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</si>
  <si>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</si>
  <si>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</si>
  <si>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</si>
  <si>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</si>
  <si>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</si>
  <si>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</si>
  <si>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</si>
  <si>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</si>
  <si>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</si>
  <si>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</si>
  <si>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</si>
  <si>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</si>
  <si>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</si>
  <si>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</si>
  <si>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</si>
  <si>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</si>
  <si>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</si>
  <si>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</si>
  <si>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</si>
  <si>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</si>
  <si>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</si>
  <si>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</si>
  <si>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</si>
  <si>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</si>
  <si>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</si>
  <si>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</si>
  <si>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</si>
  <si>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</si>
  <si>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</si>
  <si>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</si>
  <si>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</si>
  <si>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</si>
  <si>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</si>
  <si>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</si>
  <si>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</si>
  <si>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</si>
  <si>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</si>
  <si>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</si>
  <si>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</si>
  <si>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</si>
  <si>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</si>
  <si>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</si>
  <si>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</si>
  <si>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</si>
  <si>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</si>
  <si>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</si>
  <si>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</si>
  <si>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</si>
  <si>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</si>
  <si>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</si>
  <si>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</si>
  <si>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</si>
  <si>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</si>
  <si>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</si>
  <si>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</si>
  <si>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</si>
  <si>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</si>
  <si>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</si>
  <si>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</si>
  <si>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</si>
  <si>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</si>
  <si>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</si>
  <si>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</si>
  <si>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</si>
  <si>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</si>
  <si>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</si>
  <si>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</si>
  <si>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</si>
  <si>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</si>
  <si>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</si>
  <si>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</si>
  <si>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</si>
  <si>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</si>
  <si>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</si>
  <si>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</si>
  <si>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</si>
  <si>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</si>
  <si>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</si>
  <si>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</si>
  <si>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</si>
  <si>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</si>
  <si>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</si>
  <si>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</si>
  <si>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</si>
  <si>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</si>
  <si>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</si>
  <si>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</si>
  <si>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</si>
  <si>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</si>
  <si>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</si>
  <si>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</si>
  <si>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</si>
  <si>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</si>
  <si>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</si>
  <si>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</si>
  <si>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</si>
  <si>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</si>
  <si>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</si>
  <si>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</si>
  <si>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</si>
  <si>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</si>
  <si>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</si>
  <si>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</si>
  <si>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</si>
  <si>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</si>
  <si>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</si>
  <si>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</si>
  <si>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</si>
  <si>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</si>
  <si>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</si>
  <si>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</si>
  <si>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</si>
  <si>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</si>
  <si>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</si>
  <si>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</si>
  <si>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</si>
  <si>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</si>
  <si>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</si>
  <si>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</si>
  <si>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</si>
  <si>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</si>
  <si>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</si>
  <si>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</si>
  <si>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</si>
  <si>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</si>
  <si>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</si>
  <si>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</si>
  <si>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</si>
  <si>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</si>
  <si>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</si>
  <si>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</si>
  <si>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</si>
  <si>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</si>
  <si>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</si>
  <si>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</si>
  <si>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</si>
  <si>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</si>
  <si>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</si>
  <si>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</si>
  <si>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</si>
  <si>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</si>
  <si>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</si>
  <si>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</si>
  <si>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</si>
  <si>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</si>
  <si>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</si>
  <si>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</si>
  <si>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</si>
  <si>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</si>
  <si>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</si>
  <si>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</si>
  <si>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</si>
  <si>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</si>
  <si>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</si>
  <si>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</si>
  <si>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</si>
  <si>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</si>
  <si>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</si>
  <si>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</si>
  <si>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</si>
  <si>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</si>
  <si>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</si>
  <si>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</si>
  <si>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</si>
  <si>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</si>
  <si>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</si>
  <si>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</si>
  <si>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</si>
  <si>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</si>
  <si>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</si>
  <si>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</si>
  <si>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</si>
  <si>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</si>
  <si>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</si>
  <si>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</si>
  <si>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</si>
  <si>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</si>
  <si>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</si>
  <si>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</si>
  <si>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</si>
  <si>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</si>
  <si>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</si>
  <si>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</si>
  <si>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</si>
  <si>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</si>
  <si>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</si>
  <si>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</si>
  <si>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</si>
  <si>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</si>
  <si>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</si>
  <si>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</si>
  <si>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</si>
  <si>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</si>
  <si>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</si>
  <si>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</si>
  <si>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</si>
  <si>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</si>
  <si>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</si>
  <si>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</si>
  <si>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</si>
  <si>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</si>
  <si>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</si>
  <si>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</si>
  <si>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</si>
  <si>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</si>
  <si>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</si>
  <si>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</si>
  <si>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</si>
  <si>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</si>
  <si>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</si>
  <si>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</si>
  <si>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</si>
  <si>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</si>
  <si>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</si>
  <si>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</si>
  <si>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</si>
  <si>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</si>
  <si>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</si>
  <si>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</si>
  <si>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</si>
  <si>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</si>
  <si>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</si>
  <si>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</si>
  <si>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</si>
  <si>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</si>
  <si>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</si>
  <si>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</si>
  <si>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</si>
  <si>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</si>
  <si>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</si>
  <si>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</si>
  <si>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</si>
  <si>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</si>
  <si>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</si>
  <si>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</si>
  <si>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</si>
  <si>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</si>
  <si>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</si>
  <si>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</si>
  <si>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</si>
  <si>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</si>
  <si>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</si>
  <si>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</si>
  <si>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</si>
  <si>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</si>
  <si>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</si>
  <si>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</si>
  <si>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</si>
  <si>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</si>
  <si>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</si>
  <si>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</si>
  <si>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</si>
  <si>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</si>
  <si>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</si>
  <si>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</si>
  <si>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</si>
  <si>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</si>
  <si>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</si>
  <si>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</si>
  <si>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</si>
  <si>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</si>
  <si>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</si>
  <si>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</si>
  <si>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</si>
  <si>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</si>
  <si>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</si>
  <si>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</si>
  <si>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</si>
  <si>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</si>
  <si>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</si>
  <si>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</si>
  <si>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</si>
  <si>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</si>
  <si>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</si>
  <si>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</si>
  <si>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</si>
  <si>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</si>
  <si>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</si>
  <si>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</si>
  <si>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</si>
  <si>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</si>
  <si>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</si>
  <si>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</si>
  <si>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</si>
  <si>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</si>
  <si>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</si>
  <si>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</si>
  <si>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</si>
  <si>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</si>
  <si>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</si>
  <si>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</si>
  <si>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</si>
  <si>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</si>
  <si>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</si>
  <si>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</si>
  <si>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</si>
  <si>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</si>
  <si>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</si>
  <si>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</si>
  <si>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</si>
  <si>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</si>
  <si>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</si>
  <si>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</si>
  <si>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</si>
  <si>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</si>
  <si>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</si>
  <si>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</si>
  <si>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</si>
  <si>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</si>
  <si>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</si>
  <si>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</si>
  <si>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</si>
  <si>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</si>
  <si>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</si>
  <si>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</si>
  <si>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</si>
  <si>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</si>
  <si>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</si>
  <si>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</si>
  <si>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</si>
  <si>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</si>
  <si>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</si>
  <si>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</si>
  <si>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</si>
  <si>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</si>
  <si>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</si>
  <si>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</si>
  <si>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</si>
  <si>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</si>
  <si>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</si>
  <si>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</si>
  <si>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</si>
  <si>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</si>
  <si>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</si>
  <si>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</si>
  <si>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</si>
  <si>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</si>
  <si>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</si>
  <si>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</si>
  <si>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</si>
  <si>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</si>
  <si>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</si>
  <si>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</si>
  <si>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</si>
  <si>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</si>
  <si>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</si>
  <si>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</si>
  <si>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</si>
  <si>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</si>
  <si>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</si>
  <si>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</si>
  <si>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</si>
  <si>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</si>
  <si>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</si>
  <si>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</si>
  <si>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</si>
  <si>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</si>
  <si>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</si>
  <si>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</si>
  <si>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</si>
  <si>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</si>
  <si>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</si>
  <si>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</si>
  <si>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</si>
  <si>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</si>
  <si>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</si>
  <si>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</si>
  <si>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</si>
  <si>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</si>
  <si>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</si>
  <si>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</si>
  <si>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</si>
  <si>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</si>
  <si>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</si>
  <si>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</si>
  <si>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</si>
  <si>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</si>
  <si>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</si>
  <si>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</si>
  <si>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</si>
  <si>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</si>
  <si>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</si>
  <si>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</si>
  <si>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</si>
  <si>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</si>
  <si>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</si>
  <si>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</si>
  <si>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</si>
  <si>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</si>
  <si>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</si>
  <si>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</si>
  <si>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</si>
  <si>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</si>
  <si>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</si>
  <si>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</si>
  <si>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</si>
  <si>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</si>
  <si>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</si>
  <si>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</si>
  <si>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</si>
  <si>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</si>
  <si>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</si>
  <si>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</si>
  <si>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</si>
  <si>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</si>
  <si>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</si>
  <si>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</si>
  <si>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</si>
  <si>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</si>
  <si>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</si>
  <si>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</si>
  <si>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</si>
  <si>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</si>
  <si>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</si>
  <si>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</si>
  <si>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</si>
  <si>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</si>
  <si>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</si>
  <si>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</si>
  <si>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</si>
  <si>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</si>
  <si>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</si>
  <si>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</si>
  <si>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</si>
  <si>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</si>
  <si>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</si>
  <si>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</si>
  <si>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</si>
  <si>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</si>
  <si>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</si>
  <si>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</si>
  <si>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</si>
  <si>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</si>
  <si>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</si>
  <si>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</si>
  <si>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</si>
  <si>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</si>
  <si>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</si>
  <si>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</si>
  <si>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</si>
  <si>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</si>
  <si>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</si>
  <si>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</si>
  <si>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</si>
  <si>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</si>
  <si>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</si>
  <si>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</si>
  <si>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</si>
  <si>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</si>
  <si>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</si>
  <si>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</si>
  <si>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</si>
  <si>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</si>
  <si>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</si>
  <si>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</si>
  <si>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</si>
  <si>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</si>
  <si>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</si>
  <si>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</si>
  <si>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</si>
  <si>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</si>
  <si>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</si>
  <si>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</si>
  <si>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</si>
  <si>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</si>
  <si>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</si>
  <si>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</si>
  <si>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</si>
  <si>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</si>
  <si>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</si>
  <si>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</si>
  <si>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</si>
  <si>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</si>
  <si>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</si>
  <si>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</si>
  <si>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</si>
  <si>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</si>
  <si>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</si>
  <si>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</si>
  <si>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</si>
  <si>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</si>
  <si>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</si>
  <si>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</si>
  <si>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</si>
  <si>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</si>
  <si>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</si>
  <si>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</si>
  <si>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</si>
  <si>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</si>
  <si>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</si>
  <si>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</si>
  <si>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</si>
  <si>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</si>
  <si>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</si>
  <si>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</si>
  <si>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</si>
  <si>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</si>
  <si>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</si>
  <si>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</si>
  <si>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</si>
  <si>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</si>
  <si>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</si>
  <si>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</si>
  <si>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</si>
  <si>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</si>
  <si>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</si>
  <si>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</si>
  <si>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</si>
  <si>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</si>
  <si>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</si>
  <si>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</si>
  <si>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</si>
  <si>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</si>
  <si>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</si>
  <si>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</si>
  <si>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</si>
  <si>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</si>
  <si>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</si>
  <si>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</si>
  <si>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</si>
  <si>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</si>
  <si>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</si>
  <si>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</si>
  <si>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</si>
  <si>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</si>
  <si>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</si>
  <si>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</si>
  <si>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</si>
  <si>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</si>
  <si>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</si>
  <si>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</si>
  <si>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</si>
  <si>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</si>
  <si>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</si>
  <si>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</si>
  <si>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</si>
  <si>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</si>
  <si>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</si>
  <si>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</si>
  <si>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</si>
  <si>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</si>
  <si>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</si>
  <si>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</si>
  <si>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</si>
  <si>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</si>
  <si>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</si>
  <si>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</si>
  <si>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</si>
  <si>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</si>
  <si>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</si>
  <si>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</si>
  <si>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</si>
  <si>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</si>
  <si>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</si>
  <si>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</si>
  <si>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</si>
  <si>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</si>
  <si>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</si>
  <si>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</si>
  <si>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</si>
  <si>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</si>
  <si>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</si>
  <si>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</si>
  <si>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</si>
  <si>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</si>
  <si>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</si>
  <si>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</si>
  <si>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</si>
  <si>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</si>
  <si>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</si>
  <si>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</si>
  <si>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</si>
  <si>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</si>
  <si>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</si>
  <si>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</si>
  <si>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</si>
  <si>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</si>
  <si>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</si>
  <si>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</si>
  <si>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</si>
  <si>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</si>
  <si>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</si>
  <si>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</si>
  <si>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</si>
  <si>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</si>
  <si>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</si>
  <si>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</si>
  <si>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</si>
  <si>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</si>
  <si>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</si>
  <si>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</si>
  <si>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</si>
  <si>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</si>
  <si>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</si>
  <si>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</si>
  <si>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</si>
  <si>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</si>
  <si>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</si>
  <si>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</si>
  <si>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</si>
  <si>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</si>
  <si>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</si>
  <si>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</si>
  <si>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</si>
  <si>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</si>
  <si>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</si>
  <si>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</si>
  <si>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</si>
  <si>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</si>
  <si>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</si>
  <si>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</si>
  <si>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</si>
  <si>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</si>
  <si>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</si>
  <si>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</si>
  <si>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</si>
  <si>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</si>
  <si>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</si>
  <si>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</si>
  <si>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</si>
  <si>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</si>
  <si>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</si>
  <si>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</si>
  <si>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</si>
  <si>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</si>
  <si>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</si>
  <si>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</si>
  <si>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</si>
  <si>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</si>
  <si>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</si>
  <si>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</si>
  <si>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</si>
  <si>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</si>
  <si>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</si>
  <si>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</si>
  <si>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</si>
  <si>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</si>
  <si>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</si>
  <si>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</si>
  <si>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</si>
  <si>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</si>
  <si>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</si>
  <si>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</si>
  <si>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</si>
  <si>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</si>
  <si>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</si>
  <si>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</si>
  <si>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</si>
  <si>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</si>
  <si>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</si>
  <si>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</si>
  <si>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</si>
  <si>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</si>
  <si>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</si>
  <si>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</si>
  <si>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</si>
  <si>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</si>
  <si>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</si>
  <si>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</si>
  <si>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</si>
  <si>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</si>
  <si>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</si>
  <si>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</si>
  <si>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</si>
  <si>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</si>
  <si>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</si>
  <si>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</si>
  <si>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</si>
  <si>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</si>
  <si>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</si>
  <si>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</si>
  <si>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</si>
  <si>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</si>
  <si>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</si>
  <si>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</si>
  <si>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</si>
  <si>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</si>
  <si>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</si>
  <si>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</si>
  <si>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</si>
  <si>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</si>
  <si>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</si>
  <si>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</si>
  <si>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</si>
  <si>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</si>
  <si>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</si>
  <si>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</si>
  <si>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</si>
  <si>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</si>
  <si>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</si>
  <si>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</si>
  <si>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</si>
  <si>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</si>
  <si>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</si>
  <si>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</si>
  <si>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</si>
  <si>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</si>
  <si>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</si>
  <si>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</si>
  <si>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</si>
  <si>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</si>
  <si>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</si>
  <si>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</si>
  <si>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</si>
  <si>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</si>
  <si>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</si>
  <si>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</si>
  <si>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</si>
  <si>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</si>
  <si>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</si>
  <si>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</si>
  <si>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</si>
  <si>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</si>
  <si>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</si>
  <si>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</si>
  <si>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</si>
  <si>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</si>
  <si>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</si>
  <si>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</si>
  <si>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</si>
  <si>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</si>
  <si>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</si>
  <si>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</si>
  <si>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</si>
  <si>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</si>
  <si>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</si>
  <si>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</si>
  <si>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</si>
  <si>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</si>
  <si>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</si>
  <si>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</si>
  <si>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</si>
  <si>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</si>
  <si>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</si>
  <si>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</si>
  <si>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</si>
  <si>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</si>
  <si>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</si>
  <si>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</si>
  <si>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</si>
  <si>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</si>
  <si>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</si>
  <si>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</si>
  <si>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</si>
  <si>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</si>
  <si>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</si>
  <si>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</si>
  <si>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</si>
  <si>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</si>
  <si>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</si>
  <si>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</si>
  <si>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</si>
  <si>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</si>
  <si>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</si>
  <si>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</si>
  <si>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</si>
  <si>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</si>
  <si>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</si>
  <si>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</si>
  <si>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</si>
  <si>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</si>
  <si>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</si>
  <si>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</si>
  <si>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</si>
  <si>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</si>
  <si>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</si>
  <si>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</si>
  <si>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</si>
  <si>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</si>
  <si>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</si>
  <si>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</si>
  <si>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</si>
  <si>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</si>
  <si>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</si>
  <si>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</si>
  <si>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</si>
  <si>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</si>
  <si>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</si>
  <si>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</si>
  <si>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</si>
  <si>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</si>
  <si>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</si>
  <si>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</si>
  <si>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</si>
  <si>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</si>
  <si>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</si>
  <si>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</si>
  <si>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</si>
  <si>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</si>
  <si>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</si>
  <si>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</si>
  <si>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</si>
  <si>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</si>
  <si>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</si>
  <si>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</si>
  <si>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</si>
  <si>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</si>
  <si>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</si>
  <si>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</si>
  <si>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</si>
  <si>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</si>
  <si>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</si>
  <si>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</si>
  <si>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</si>
  <si>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</si>
  <si>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</si>
  <si>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</si>
  <si>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</si>
  <si>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</si>
  <si>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</si>
  <si>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</si>
  <si>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</si>
  <si>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</si>
  <si>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</si>
  <si>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</si>
  <si>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</si>
  <si>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</si>
  <si>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</si>
  <si>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</si>
  <si>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</si>
  <si>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</si>
  <si>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</si>
  <si>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</si>
  <si>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</si>
  <si>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</si>
  <si>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</si>
  <si>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</si>
  <si>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</si>
  <si>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</si>
  <si>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</si>
  <si>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</si>
  <si>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</si>
  <si>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</si>
  <si>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</si>
  <si>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</si>
  <si>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</si>
  <si>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</si>
  <si>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</si>
  <si>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</si>
  <si>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</si>
  <si>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</si>
  <si>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</si>
  <si>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</si>
  <si>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</si>
  <si>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</si>
  <si>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</si>
  <si>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</si>
  <si>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</si>
  <si>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</si>
  <si>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</si>
  <si>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</si>
  <si>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</si>
  <si>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</si>
  <si>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</si>
  <si>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</si>
  <si>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</si>
  <si>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</si>
  <si>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</si>
  <si>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</si>
  <si>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</si>
  <si>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</si>
  <si>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</si>
  <si>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</si>
  <si>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</si>
  <si>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</si>
  <si>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</si>
  <si>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</si>
  <si>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</si>
  <si>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</si>
  <si>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</si>
  <si>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</si>
  <si>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</si>
  <si>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</si>
  <si>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</si>
  <si>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</si>
  <si>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</si>
  <si>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</si>
  <si>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</si>
  <si>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</si>
  <si>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</si>
  <si>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</si>
  <si>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</si>
  <si>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</si>
  <si>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</si>
  <si>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</si>
  <si>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</si>
  <si>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</si>
  <si>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</si>
  <si>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</si>
  <si>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</si>
  <si>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</si>
  <si>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</si>
  <si>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</si>
  <si>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</si>
  <si>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</si>
  <si>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</si>
  <si>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</si>
  <si>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</si>
  <si>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</si>
  <si>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</si>
  <si>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</si>
  <si>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</si>
  <si>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</si>
  <si>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</si>
  <si>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</si>
  <si>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</si>
  <si>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</si>
  <si>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</si>
  <si>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</si>
  <si>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</si>
  <si>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</si>
  <si>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</si>
  <si>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</si>
  <si>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</si>
  <si>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</si>
  <si>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</si>
  <si>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</si>
  <si>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</si>
  <si>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</si>
  <si>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</si>
  <si>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</si>
  <si>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</si>
  <si>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</si>
  <si>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</si>
  <si>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</si>
  <si>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</si>
  <si>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</si>
  <si>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</si>
  <si>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</si>
  <si>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</si>
  <si>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</si>
  <si>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</si>
  <si>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</si>
  <si>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</si>
  <si>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</si>
  <si>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</si>
  <si>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</si>
  <si>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</si>
  <si>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</si>
  <si>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</si>
  <si>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</si>
  <si>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</si>
  <si>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</si>
  <si>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</si>
  <si>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</si>
  <si>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</si>
  <si>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</si>
  <si>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</si>
  <si>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</si>
  <si>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</si>
  <si>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</si>
  <si>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</si>
  <si>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</si>
  <si>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</si>
  <si>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</si>
  <si>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</si>
  <si>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</si>
  <si>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</si>
  <si>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</si>
  <si>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</si>
  <si>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</si>
  <si>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</si>
  <si>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</si>
  <si>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</si>
  <si>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</si>
  <si>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</si>
  <si>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</si>
  <si>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</si>
  <si>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</si>
  <si>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</si>
  <si>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</si>
  <si>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</si>
  <si>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</si>
  <si>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</si>
  <si>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</si>
  <si>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</si>
  <si>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</si>
  <si>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</si>
  <si>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</si>
  <si>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</si>
  <si>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</si>
  <si>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</si>
  <si>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</si>
  <si>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</si>
  <si>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</si>
  <si>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</si>
  <si>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</si>
  <si>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</si>
  <si>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</si>
  <si>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</si>
  <si>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</si>
  <si>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</si>
  <si>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</si>
  <si>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</si>
  <si>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</si>
  <si>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</si>
  <si>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</si>
  <si>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</si>
  <si>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</si>
  <si>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</si>
  <si>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</si>
  <si>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</si>
  <si>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</si>
  <si>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</si>
  <si>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</si>
  <si>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</si>
  <si>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</si>
  <si>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</si>
  <si>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</si>
  <si>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</si>
  <si>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</si>
  <si>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</si>
  <si>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</si>
  <si>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</si>
  <si>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</si>
  <si>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</si>
  <si>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</si>
  <si>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</si>
  <si>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</si>
  <si>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</si>
  <si>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</si>
  <si>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</si>
  <si>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</si>
  <si>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</si>
  <si>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</si>
  <si>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</si>
  <si>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</si>
  <si>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</si>
  <si>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</si>
  <si>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</si>
  <si>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</si>
  <si>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</si>
  <si>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</si>
  <si>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</si>
  <si>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</si>
  <si>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</si>
  <si>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</si>
  <si>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</si>
  <si>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</si>
  <si>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</si>
  <si>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</si>
  <si>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</si>
  <si>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</si>
  <si>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</si>
  <si>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</si>
  <si>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</si>
  <si>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</si>
  <si>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</si>
  <si>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</si>
  <si>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</si>
  <si>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</si>
  <si>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</si>
  <si>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</si>
  <si>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</si>
  <si>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</si>
  <si>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</si>
  <si>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</si>
  <si>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</si>
  <si>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</si>
  <si>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</si>
  <si>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</si>
  <si>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</si>
  <si>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</si>
  <si>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</si>
  <si>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</si>
  <si>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</si>
  <si>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</si>
  <si>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</si>
  <si>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</si>
  <si>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</si>
  <si>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</si>
  <si>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</si>
  <si>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</si>
  <si>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</si>
  <si>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</si>
  <si>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</si>
  <si>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</si>
  <si>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</si>
  <si>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</si>
  <si>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</si>
  <si>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</si>
  <si>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</si>
  <si>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</si>
  <si>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</si>
  <si>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</si>
  <si>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</si>
  <si>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</si>
  <si>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</si>
  <si>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</si>
  <si>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</si>
  <si>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</si>
  <si>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</si>
  <si>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</si>
  <si>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</si>
  <si>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</si>
  <si>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</si>
  <si>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</si>
  <si>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</si>
  <si>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</si>
  <si>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</si>
  <si>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</si>
  <si>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</si>
  <si>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</si>
  <si>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</si>
  <si>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</si>
  <si>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</si>
  <si>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</si>
  <si>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</si>
  <si>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</si>
  <si>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</si>
  <si>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</si>
  <si>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</si>
  <si>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</si>
  <si>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</si>
  <si>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</si>
  <si>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</si>
  <si>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</si>
  <si>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</si>
  <si>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</si>
  <si>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</si>
  <si>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</si>
  <si>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</si>
  <si>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</si>
  <si>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</si>
  <si>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</si>
  <si>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</si>
  <si>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</si>
  <si>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</si>
  <si>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</si>
  <si>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</si>
  <si>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</si>
  <si>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</si>
  <si>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</si>
  <si>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</si>
  <si>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</si>
  <si>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</si>
  <si>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</si>
  <si>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</si>
  <si>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</si>
  <si>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</si>
  <si>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</si>
  <si>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</si>
  <si>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</si>
  <si>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</si>
  <si>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</si>
  <si>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</si>
  <si>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</si>
  <si>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</si>
  <si>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</si>
  <si>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</si>
  <si>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</si>
  <si>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</si>
  <si>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</si>
  <si>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</si>
  <si>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</si>
  <si>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</si>
  <si>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</si>
  <si>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</si>
  <si>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</si>
  <si>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</si>
  <si>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</si>
  <si>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</si>
  <si>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</si>
  <si>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</si>
  <si>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</si>
  <si>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</si>
  <si>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</si>
  <si>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</si>
  <si>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</si>
  <si>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</si>
  <si>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</si>
  <si>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</si>
  <si>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</si>
  <si>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</si>
  <si>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</si>
  <si>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</si>
  <si>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</si>
  <si>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</si>
  <si>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</si>
  <si>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</si>
  <si>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</si>
  <si>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</si>
  <si>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</si>
  <si>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</si>
  <si>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</si>
  <si>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</si>
  <si>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</si>
  <si>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</si>
  <si>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</si>
  <si>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</si>
  <si>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</si>
  <si>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</si>
  <si>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</si>
  <si>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</si>
  <si>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</si>
  <si>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</si>
  <si>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</si>
  <si>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</si>
  <si>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</si>
  <si>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</si>
  <si>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</si>
  <si>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</si>
  <si>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</si>
  <si>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</si>
  <si>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</si>
  <si>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</si>
  <si>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</si>
  <si>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</si>
  <si>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</si>
  <si>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</si>
  <si>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</si>
  <si>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</si>
  <si>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</si>
  <si>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</si>
  <si>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</si>
  <si>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</si>
  <si>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</si>
  <si>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</si>
  <si>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</si>
  <si>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</si>
  <si>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</si>
  <si>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</si>
  <si>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</si>
  <si>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</si>
  <si>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</si>
  <si>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</si>
  <si>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</si>
  <si>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</si>
  <si>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</si>
  <si>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</si>
  <si>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</si>
  <si>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</si>
  <si>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</si>
  <si>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</si>
  <si>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</si>
  <si>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</si>
  <si>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</si>
  <si>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</si>
  <si>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</si>
  <si>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</si>
  <si>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</si>
  <si>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</si>
  <si>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</si>
  <si>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</si>
  <si>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</si>
  <si>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</si>
  <si>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</si>
  <si>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</si>
  <si>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</si>
  <si>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</si>
  <si>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</si>
  <si>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</si>
  <si>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</si>
  <si>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</si>
  <si>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</si>
  <si>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</si>
  <si>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</si>
  <si>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</si>
  <si>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</si>
  <si>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</si>
  <si>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</si>
  <si>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</si>
  <si>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</si>
  <si>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</si>
  <si>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</si>
  <si>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</si>
  <si>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</si>
  <si>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</si>
  <si>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</si>
  <si>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</si>
  <si>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</si>
  <si>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</si>
  <si>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</si>
  <si>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</si>
  <si>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</si>
  <si>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</si>
  <si>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</si>
  <si>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</si>
  <si>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</si>
  <si>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</si>
  <si>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</si>
  <si>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</si>
  <si>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</si>
  <si>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</si>
  <si>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</si>
  <si>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</si>
  <si>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</si>
  <si>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</si>
  <si>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</si>
  <si>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</si>
  <si>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</si>
  <si>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</si>
  <si>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</si>
  <si>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</si>
  <si>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</si>
  <si>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</si>
  <si>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</si>
  <si>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</si>
  <si>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</si>
  <si>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</si>
  <si>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</si>
  <si>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</si>
  <si>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</si>
  <si>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</si>
  <si>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</si>
  <si>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</si>
  <si>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</si>
  <si>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</si>
  <si>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</si>
  <si>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</si>
  <si>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</si>
  <si>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</si>
  <si>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</si>
  <si>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</si>
  <si>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</si>
  <si>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</si>
  <si>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</si>
  <si>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</si>
  <si>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</si>
  <si>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</si>
  <si>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</si>
  <si>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</si>
  <si>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</si>
  <si>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</si>
  <si>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</si>
  <si>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</si>
  <si>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</si>
  <si>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</si>
  <si>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</si>
  <si>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</si>
  <si>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</si>
  <si>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</si>
  <si>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</si>
  <si>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</si>
  <si>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</si>
  <si>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</si>
  <si>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</si>
  <si>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</si>
  <si>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</si>
  <si>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</si>
  <si>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</si>
  <si>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</si>
  <si>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</si>
  <si>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</si>
  <si>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</si>
  <si>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</si>
  <si>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</si>
  <si>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</si>
  <si>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</si>
  <si>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</si>
  <si>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</si>
  <si>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</si>
  <si>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</si>
  <si>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</si>
  <si>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</si>
  <si>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</si>
  <si>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</si>
  <si>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</si>
  <si>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</si>
  <si>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</si>
  <si>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</si>
  <si>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</si>
  <si>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</si>
  <si>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</si>
  <si>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</si>
  <si>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</si>
  <si>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</si>
  <si>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</si>
  <si>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</si>
  <si>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</si>
  <si>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</si>
  <si>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</si>
  <si>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</si>
  <si>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</si>
  <si>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</si>
  <si>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</si>
  <si>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</si>
  <si>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</si>
  <si>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</si>
  <si>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</si>
  <si>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</si>
  <si>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</si>
  <si>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</si>
  <si>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</si>
  <si>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</si>
  <si>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</si>
  <si>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</si>
  <si>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</si>
  <si>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</si>
  <si>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</si>
  <si>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</si>
  <si>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</si>
  <si>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</si>
  <si>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</si>
  <si>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</si>
  <si>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</si>
  <si>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</si>
  <si>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</si>
  <si>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</si>
  <si>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</si>
  <si>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</si>
  <si>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</si>
  <si>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</si>
  <si>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</si>
  <si>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</si>
  <si>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</si>
  <si>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</si>
  <si>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</si>
  <si>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</si>
  <si>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</si>
  <si>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</si>
  <si>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</si>
  <si>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</si>
  <si>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</si>
  <si>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</si>
  <si>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</si>
  <si>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</si>
  <si>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</si>
  <si>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</si>
  <si>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</si>
  <si>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</si>
  <si>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</si>
  <si>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</si>
  <si>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</si>
  <si>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</si>
  <si>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</si>
  <si>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</si>
  <si>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</si>
  <si>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</si>
  <si>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</si>
  <si>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</si>
  <si>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</si>
  <si>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</si>
  <si>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</si>
  <si>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</si>
  <si>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</si>
  <si>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</si>
  <si>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</si>
  <si>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</si>
  <si>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</si>
  <si>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</si>
  <si>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</si>
  <si>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</si>
  <si>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</si>
  <si>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</si>
  <si>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</si>
  <si>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</si>
  <si>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</si>
  <si>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</si>
  <si>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</si>
  <si>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</si>
  <si>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</si>
  <si>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</si>
  <si>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</si>
  <si>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</si>
  <si>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</si>
  <si>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</si>
  <si>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</si>
  <si>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</si>
  <si>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</si>
  <si>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</si>
  <si>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</si>
  <si>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</si>
  <si>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</si>
  <si>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</si>
  <si>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</si>
  <si>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</si>
  <si>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</si>
  <si>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</si>
  <si>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</si>
  <si>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</si>
  <si>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</si>
  <si>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</si>
  <si>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</si>
  <si>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</si>
  <si>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</si>
  <si>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</si>
  <si>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</si>
  <si>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</si>
  <si>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</si>
  <si>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</si>
  <si>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</si>
  <si>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</si>
  <si>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</si>
  <si>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</si>
  <si>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</si>
  <si>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</si>
  <si>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</si>
  <si>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</si>
  <si>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</si>
  <si>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</si>
  <si>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</si>
  <si>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</si>
  <si>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</si>
  <si>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</si>
  <si>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</si>
  <si>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</si>
  <si>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</si>
  <si>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</si>
  <si>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</si>
  <si>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</si>
  <si>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</si>
  <si>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</si>
  <si>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</si>
  <si>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</si>
  <si>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</si>
  <si>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</si>
  <si>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</si>
  <si>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</si>
  <si>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</si>
  <si>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</si>
  <si>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</si>
  <si>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</si>
  <si>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</si>
  <si>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</si>
  <si>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</si>
  <si>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</si>
  <si>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</si>
  <si>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</si>
  <si>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</si>
  <si>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</si>
  <si>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</si>
  <si>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</si>
  <si>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</si>
  <si>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</si>
  <si>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</si>
  <si>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</si>
  <si>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</si>
  <si>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</si>
  <si>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</si>
  <si>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</si>
  <si>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</si>
  <si>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</si>
  <si>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</si>
  <si>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</si>
  <si>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</si>
  <si>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</si>
  <si>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</si>
  <si>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</si>
  <si>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</si>
  <si>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</si>
  <si>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</si>
  <si>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</si>
  <si>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</si>
  <si>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</si>
  <si>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</si>
  <si>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</si>
  <si>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</si>
  <si>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</si>
  <si>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</si>
  <si>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</si>
  <si>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</si>
  <si>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</si>
  <si>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</si>
  <si>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</si>
  <si>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</si>
  <si>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</si>
  <si>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</si>
  <si>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</si>
  <si>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</si>
  <si>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</si>
  <si>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</si>
  <si>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</si>
  <si>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</si>
  <si>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</si>
  <si>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</si>
  <si>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</si>
  <si>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</si>
  <si>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</si>
  <si>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</si>
  <si>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</si>
  <si>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</si>
  <si>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</si>
  <si>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</si>
  <si>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</si>
  <si>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</si>
  <si>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</si>
  <si>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</si>
  <si>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</si>
  <si>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</si>
  <si>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</si>
  <si>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</si>
  <si>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</si>
  <si>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</si>
  <si>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</si>
  <si>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</si>
  <si>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</si>
  <si>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</si>
  <si>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</si>
  <si>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</si>
  <si>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</si>
  <si>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</si>
  <si>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</si>
  <si>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</si>
  <si>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</si>
  <si>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</si>
  <si>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</si>
  <si>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</si>
  <si>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</si>
  <si>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</si>
  <si>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</si>
  <si>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</si>
  <si>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</si>
  <si>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</si>
  <si>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</si>
  <si>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</si>
  <si>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</si>
  <si>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</si>
  <si>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</si>
  <si>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</si>
  <si>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</si>
  <si>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</si>
  <si>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</si>
  <si>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</si>
  <si>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</si>
  <si>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</si>
  <si>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</si>
  <si>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</si>
  <si>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</si>
  <si>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</si>
  <si>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</si>
  <si>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</si>
  <si>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</si>
  <si>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</si>
  <si>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</si>
  <si>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</si>
  <si>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</si>
  <si>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</si>
  <si>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</si>
  <si>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</si>
  <si>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</si>
  <si>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</si>
  <si>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</si>
  <si>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</si>
  <si>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</si>
  <si>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</si>
  <si>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</si>
  <si>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</si>
  <si>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</si>
  <si>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</si>
  <si>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</si>
  <si>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</si>
  <si>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</si>
  <si>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</si>
  <si>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</si>
  <si>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</si>
  <si>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</si>
  <si>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</si>
  <si>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</si>
  <si>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</si>
  <si>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</si>
  <si>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</si>
  <si>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</si>
  <si>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</si>
  <si>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</si>
  <si>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</si>
  <si>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</si>
  <si>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</si>
  <si>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</si>
  <si>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</si>
  <si>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</si>
  <si>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</si>
  <si>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</si>
  <si>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</si>
  <si>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</si>
  <si>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</si>
  <si>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</si>
  <si>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</si>
  <si>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</si>
  <si>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</si>
  <si>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</si>
  <si>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</si>
  <si>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</si>
  <si>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</si>
  <si>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</si>
  <si>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</si>
  <si>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</si>
  <si>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</si>
  <si>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</si>
  <si>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</si>
  <si>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</si>
  <si>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</si>
  <si>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</si>
  <si>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</si>
  <si>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</si>
  <si>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</si>
  <si>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</si>
  <si>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</si>
  <si>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</si>
  <si>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</si>
  <si>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</si>
  <si>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</si>
  <si>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</si>
  <si>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</si>
  <si>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</si>
  <si>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</si>
  <si>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</si>
  <si>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</si>
  <si>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</si>
  <si>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</si>
  <si>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</si>
  <si>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</si>
  <si>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</si>
  <si>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</si>
  <si>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</si>
  <si>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</si>
  <si>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</si>
  <si>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</si>
  <si>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</si>
  <si>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</si>
  <si>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</si>
  <si>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</si>
  <si>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</si>
  <si>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</si>
  <si>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</si>
  <si>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</si>
  <si>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</si>
  <si>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</si>
  <si>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</si>
  <si>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</si>
  <si>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</si>
  <si>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</si>
  <si>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</si>
  <si>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</si>
  <si>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</si>
  <si>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</si>
  <si>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</si>
  <si>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</si>
  <si>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</si>
  <si>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</si>
  <si>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</si>
  <si>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</si>
  <si>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</si>
  <si>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</si>
  <si>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</si>
  <si>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</si>
  <si>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</si>
  <si>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</si>
  <si>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</si>
  <si>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</si>
  <si>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</si>
  <si>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</si>
  <si>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</si>
  <si>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</si>
  <si>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</si>
  <si>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</si>
  <si>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</si>
  <si>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</si>
  <si>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</si>
  <si>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</si>
  <si>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</si>
  <si>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</si>
  <si>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</si>
  <si>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</si>
  <si>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</si>
  <si>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</si>
  <si>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</si>
  <si>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</si>
  <si>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</si>
  <si>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</si>
  <si>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</si>
  <si>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</si>
  <si>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</si>
  <si>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</si>
  <si>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</si>
  <si>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</si>
  <si>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</si>
  <si>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</si>
  <si>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</si>
  <si>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</si>
  <si>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</si>
  <si>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</si>
  <si>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</si>
  <si>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</si>
  <si>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</si>
  <si>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</si>
  <si>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</si>
  <si>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</si>
  <si>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</si>
  <si>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</si>
  <si>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</si>
  <si>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</si>
  <si>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</si>
  <si>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</si>
  <si>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</si>
  <si>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</si>
  <si>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</si>
  <si>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</si>
  <si>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</si>
  <si>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</si>
  <si>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</si>
  <si>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</si>
  <si>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</si>
  <si>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</si>
  <si>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</si>
  <si>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</si>
  <si>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</si>
  <si>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</si>
  <si>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</si>
  <si>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</si>
  <si>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</si>
  <si>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</si>
  <si>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</si>
  <si>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</si>
  <si>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</si>
  <si>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</si>
  <si>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</si>
  <si>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</si>
  <si>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</si>
  <si>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</si>
  <si>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</si>
  <si>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</si>
  <si>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</si>
  <si>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</si>
  <si>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</si>
  <si>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</si>
  <si>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</si>
  <si>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</si>
  <si>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</si>
  <si>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</si>
  <si>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</si>
  <si>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</si>
  <si>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</si>
  <si>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</si>
  <si>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</si>
  <si>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</si>
  <si>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</si>
  <si>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</si>
  <si>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</si>
  <si>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</si>
  <si>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</si>
  <si>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</si>
  <si>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</si>
  <si>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</si>
  <si>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</si>
  <si>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</si>
  <si>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</si>
  <si>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</si>
  <si>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</si>
  <si>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</si>
  <si>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</si>
  <si>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</si>
  <si>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</si>
  <si>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</si>
  <si>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</si>
  <si>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</si>
  <si>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</si>
  <si>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</si>
  <si>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</si>
  <si>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</si>
  <si>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</si>
  <si>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</si>
  <si>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</si>
  <si>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</si>
  <si>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</si>
  <si>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</si>
  <si>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</si>
  <si>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</si>
  <si>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</si>
  <si>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</si>
  <si>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</si>
  <si>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</si>
  <si>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</si>
  <si>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</si>
  <si>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</si>
  <si>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</si>
  <si>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</si>
  <si>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</si>
  <si>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</si>
  <si>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</si>
  <si>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</si>
  <si>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</si>
  <si>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</si>
  <si>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</si>
  <si>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</si>
  <si>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</si>
  <si>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</si>
  <si>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</si>
  <si>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</si>
  <si>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</si>
  <si>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</si>
  <si>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</si>
  <si>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</si>
  <si>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</si>
  <si>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</si>
  <si>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</si>
  <si>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</si>
  <si>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</si>
  <si>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</si>
  <si>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</si>
  <si>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</si>
  <si>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</si>
  <si>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</si>
  <si>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</si>
  <si>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</si>
  <si>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</si>
  <si>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</si>
  <si>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</si>
  <si>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</si>
  <si>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</si>
  <si>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</si>
  <si>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</si>
  <si>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</si>
  <si>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</si>
  <si>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</si>
  <si>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</si>
  <si>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</si>
  <si>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</si>
  <si>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</si>
  <si>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</si>
  <si>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</si>
  <si>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</si>
  <si>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</si>
  <si>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</si>
  <si>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</si>
  <si>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</si>
  <si>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</si>
  <si>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</si>
  <si>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</si>
  <si>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</si>
  <si>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</si>
  <si>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</si>
  <si>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</si>
  <si>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</si>
  <si>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</si>
  <si>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</si>
  <si>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</si>
  <si>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</si>
  <si>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</si>
  <si>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</si>
  <si>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</si>
  <si>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</si>
  <si>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</si>
  <si>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</si>
  <si>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</si>
  <si>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</si>
  <si>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</si>
  <si>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</si>
  <si>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</si>
  <si>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</si>
  <si>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</si>
  <si>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</si>
  <si>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</si>
  <si>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</si>
  <si>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</si>
  <si>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</si>
  <si>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</si>
  <si>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</si>
  <si>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</si>
  <si>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</si>
  <si>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</si>
  <si>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</si>
  <si>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</si>
  <si>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</si>
  <si>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</si>
  <si>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</si>
  <si>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</si>
  <si>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</si>
  <si>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</si>
  <si>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</si>
  <si>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</si>
  <si>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</si>
  <si>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</si>
  <si>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</si>
  <si>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</si>
  <si>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</si>
  <si>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</si>
  <si>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</si>
  <si>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</si>
  <si>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</si>
  <si>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</si>
  <si>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</si>
  <si>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</si>
  <si>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</si>
  <si>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</si>
  <si>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</si>
  <si>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</si>
  <si>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</si>
  <si>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</si>
  <si>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</si>
  <si>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</si>
  <si>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</si>
  <si>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</si>
  <si>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</si>
  <si>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</si>
  <si>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</si>
  <si>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</si>
  <si>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</si>
  <si>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</si>
  <si>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</si>
  <si>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</si>
  <si>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</si>
  <si>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</si>
  <si>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</si>
  <si>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</si>
  <si>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</si>
  <si>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</si>
  <si>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</si>
  <si>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</si>
  <si>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</si>
  <si>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</si>
  <si>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</si>
  <si>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</si>
  <si>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</si>
  <si>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</si>
  <si>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</si>
  <si>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</si>
  <si>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</si>
  <si>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</si>
  <si>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</si>
  <si>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</si>
  <si>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</si>
  <si>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</si>
  <si>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</si>
  <si>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</si>
  <si>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</si>
  <si>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</si>
  <si>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</si>
  <si>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</si>
  <si>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</si>
  <si>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</si>
  <si>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</si>
  <si>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 xml:space="preserve"> </t>
  </si>
  <si>
    <t xml:space="preserve">                                                                                                                                                                                                                                                                                                                                                                                                                                                                                                                                                                                                                                                                                                                                                                                                                                                                                                                                                                                                                                                                                                                                                                                                                                                                                                                                                                                                                                                                                                                                                                                                                                                                                                                                                                                                                                                                                                                                                                                                                                                                                                                                                                                                                                                                                                                                                                                                                                                                                                                                                                                                                                                                                                                                                                                                                                                                                                                                                                                                                                                                                                                                                                                                                                                                                                                                                                                                                                                                                                                                                                                                                                                                                                                                                                                                                                                                                                                                                                                                                                                                                                                                                                                                                                                                                                                                                                                                                                                                                                                                                                                                                                                    </t>
  </si>
  <si>
    <t xml:space="preserve"> PCM-20250215-00000830 </t>
  </si>
  <si>
    <t>LTE site still down and  site located in aramco area access issue need special permission</t>
  </si>
  <si>
    <t>PCM-20251108-00000467</t>
  </si>
  <si>
    <t>90 MIN</t>
  </si>
  <si>
    <t>PCM-20251108-00000515</t>
  </si>
  <si>
    <t>PCM-20251108-00000523</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</si>
  <si>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</si>
  <si>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</si>
  <si>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</si>
  <si>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</si>
  <si>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</si>
  <si>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</si>
  <si>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</si>
  <si>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</si>
  <si>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40 min </t>
  </si>
  <si>
    <t>PCM-20251108-00000234</t>
  </si>
  <si>
    <t>TE issue  (No module fan detected) alarm active TE Team facing access issue As per building owner Site rent is pending since 1 month and he not allowing to work also he said don't come in night</t>
  </si>
  <si>
    <t>PCM-20251108-00000548</t>
  </si>
  <si>
    <t xml:space="preserve">EM team moved ETA: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</si>
</sst>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306.40718009259581</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45969.355606018522</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45969.355606018522</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45969.355606018522</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45969.355606018522</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45969.355606018522</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45969.355606018522</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45969.355606018522</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45969.355606018522</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45969.355606018522</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45969.355606018522</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45969.355606018522</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45969.355606018522</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45969.355606018522</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45969.355606018522</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45969.355606018522</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45969.355606018522</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45969.355606018522</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45969.355606018522</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45969.355606018522</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45969.355606018522</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45969.355606018522</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45969.355606018522</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45969.355606018522</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45969.355606018522</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45969.355606018522</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45969.355606018522</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45969.355606018522</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45969.355606018522</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45969.355606018522</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45969.355606018522</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45969.355606018522</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45969.355606018522</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45969.355606018522</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45969.355606018522</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45969.355606018522</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45969.355606018522</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45969.355606018522</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45969.355606018522</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45969.355606018522</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45969.355606018522</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45969.355606018522</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45969.355606018522</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45969.355606018522</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45969.355606018522</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45969.355606018522</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45969.355606018522</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45969.355606018522</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45969.355606018522</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45969.355606018522</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45969.355606018522</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45969.355606018522</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45969.355606018522</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45969.355606018522</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45969.355606018522</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45969.355606018522</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45969.355606018522</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45969.355606018522</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45969.355606018522</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45969.355606018522</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45969.355606018522</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45969.355606018522</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45969.355606018522</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45969.355606018522</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45969.355606018522</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45969.355606018522</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45969.355606018522</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45969.355606018522</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45969.355606018522</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45969.355606018522</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45969.355606018522</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45969.355606018522</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0" ca="1" si="0">IFERROR(NOW()-F3,"-")</f>
        <v>144.35576805556047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45969.355606018522</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39107</v>
      </c>
      <c r="B5" s="18" t="str">
        <f>IFERROR(VLOOKUP(D5,DB!A:K,11,0),"")</f>
        <v>R2</v>
      </c>
      <c r="C5" s="18">
        <v>6</v>
      </c>
      <c r="D5" s="18" t="s">
        <v>25436</v>
      </c>
      <c r="E5" s="85" t="s">
        <v>39100</v>
      </c>
      <c r="F5" s="104">
        <v>45969.323761574073</v>
      </c>
      <c r="G5" s="105">
        <f t="shared" ca="1" si="0"/>
        <v>3.1844444449234288E-2</v>
      </c>
      <c r="H5" s="104">
        <v>45969.317511574074</v>
      </c>
      <c r="I5" s="18" t="str">
        <f>IFERROR(VLOOKUP(D5,DB!A:F,6,0),"")</f>
        <v>SCECO</v>
      </c>
      <c r="J5" s="18" t="str">
        <f>IFERROR(VLOOKUP(D5,DB!A:G,7,0),"")</f>
        <v>Vandalized</v>
      </c>
      <c r="K5" s="61"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45969.355606018522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45969.355606018522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45969.355606018522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45969.355606018522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45969.355606018522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45969.355606018522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45969.355606018522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45969.355606018522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45969.355606018522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45969.355606018522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45969.355606018522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45969.355606018522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45969.355606018522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45969.355606018522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45969.355606018522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45969.355606018522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45969.355606018522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45969.355606018522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45969.355606018522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45969.355606018522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45969.355606018522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45969.355606018522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45969.355606018522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45969.355606018522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45969.355606018522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45969.355606018522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45969.355606018522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45969.355606018522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45969.355606018522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45969.355606018522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45969.355606018522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45969.355606018522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45969.355606018522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45969.355606018522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45969.355606018522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45969.355606018522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45969.355606018522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45969.355606018522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45969.355606018522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45969.355606018522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45969.355606018522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45969.355606018522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45969.355606018522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45969.355606018522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45969.355606018522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45969.355606018522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45969.355606018522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45969.355606018522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45969.355606018522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45969.355606018522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45969.355606018522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45969.355606018522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45969.355606018522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45969.355606018522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45969.355606018522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45969.355606018522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45969.355606018522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45969.355606018522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45969.355606018522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45969.355606018522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45969.355606018522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45969.355606018522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45969.355606018522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45969.355606018522</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45969.355606018522</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45969.355606018522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45969.355606018522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45969.355606018522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45969.355606018522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45969.355606018522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45969.355606018522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45969.355606018522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45969.355606018522</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45969.355606018522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45969.355606018522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45969.355606018522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45969.355606018522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45969.355606018522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45969.355606018522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45969.355606018522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45969.355606018522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45969.355606018522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45969.355606018522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45969.355606018522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45969.355606018522</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45969.355606018522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45969.355606018522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45969.355606018522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45969.355606018522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45969.355606018522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45969.355606018522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45969.355606018522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45969.355606018522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45969.355606018522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45969.355606018522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45969.355606018522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45969.355606018522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45969.355606018522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45969.355606018522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45969.355606018522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45969.355606018522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45969.355606018522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45969.355606018522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45969.355606018522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45969.355606018522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45969.355606018522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45969.355606018522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45969.355606018522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45969.355606018522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45969.355606018522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45969.355606018522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45969.355606018522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45969.355606018522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45969.355606018522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45969.355606018522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45969.355606018522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45969.355606018522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45969.355606018522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45969.355606018522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45969.355606018522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45969.355606018522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45969.355606018522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45969.355606018522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45969.355606018522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45969.355606018522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45969.355606018522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45969.355606018522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45969.355606018522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45969.355606018522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45969.355606018522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45969.355606018522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45969.355606018522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45969.355606018522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45969.355606018522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45969.355606018522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45969.355606018522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45969.355606018522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45969.355606018522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45969.355606018522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45969.355606018522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45969.355606018522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45969.355606018522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45969.355606018522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45969.355606018522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45969.355606018522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45969.355606018522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45969.355606018522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45969.355606018522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45969.355606018522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45969.355606018522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45969.355606018522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45969.355606018522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45969.355606018522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45969.355606018522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45969.355606018522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45969.355606018522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45969.355606018522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45969.355606018522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45969.355606018522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45969.355606018522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45969.355606018522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45969.355606018522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45969.355606018522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45969.355606018522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45969.355606018522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45969.355606018522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45969.355606018522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45969.355606018522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45969.355606018522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45969.355606018522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45969.355606018522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45969.355606018522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45969.355606018522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45969.355606018522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45969.355606018522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45969.355606018522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45969.355606018522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45969.355606018522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45969.355606018522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45969.355606018522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45969.355606018522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45969.355606018522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45969.355606018522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45969.355606018522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45969.355606018522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45969.355606018522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45969.355606018522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45969.355606018522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45969.355606018522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45969.355606018522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45969.355606018522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45969.355606018522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45969.355606018522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45969.355606018522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45969.355606018522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45969.355606018522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45969.355606018522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45969.355606018522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45969.355606018522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45969.355606018522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45969.355606018522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45969.355606018522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45969.355606018522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45969.355606018522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45969.355606018522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45969.355606018522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45969.355606018522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45969.355606018522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45969.355606018522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45969.355606018522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45969.355606018522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45969.355606018522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45969.355606018522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45969.355606018522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45969.355606018522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45969.355606018522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45969.355606018522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45969.355606018522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45969.355606018522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45969.355606018522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45969.355606018522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45969.355606018522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45969.355606018522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45969.355606018522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45969.355606018522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45969.355606018522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45969.355606018522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45969.355606018522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45969.355606018522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45969.355606018522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45969.355606018522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45969.355606018522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45969.355606018522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45969.355606018522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45969.355606018522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45969.355606018522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45969.355606018522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45969.355606018522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45969.355606018522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45969.355606018522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45969.355606018522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45969.355606018522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45969.355606018522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45969.355606018522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45969.355606018522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45969.355606018522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45969.355606018522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45969.355606018522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45969.355606018522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45969.355606018522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45969.355606018522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45969.355606018522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45969.355606018522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45969.355606018522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45969.355606018522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45969.355606018522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45969.355606018522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45969.355606018522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45969.355606018522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45969.355606018522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45969.355606018522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45969.355606018522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45969.355606018522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45969.355606018522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45969.355606018522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45969.355606018522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45969.355606018522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45969.355606018522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45969.355606018522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45969.355606018522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45969.355606018522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45969.355606018522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45969.355606018522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45969.355606018522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45969.355606018522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45969.355606018522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45969.355606018522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45969.355606018522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45969.355606018522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45969.355606018522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45969.355606018522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45969.355606018522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45969.355606018522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45969.355606018522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45969.355606018522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45969.355606018522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45969.355606018522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45969.355606018522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45969.355606018522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45969.355606018522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45969.355606018522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45969.355606018522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45969.355606018522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45969.355606018522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45969.355606018522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45969.355606018522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45969.355606018522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45969.355606018522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45969.355606018522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45969.355606018522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45969.355606018522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45969.355606018522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45969.355606018522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45969.355606018522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45969.355606018522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45969.355606018522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45969.355606018522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45969.355606018522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45969.355606018522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45969.355606018522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45969.355606018522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45969.355606018522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45969.355606018522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45969.355606018522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45969.355606018522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45969.355606018522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45969.355606018522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45969.355606018522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45969.355606018522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45969.355606018522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45969.355606018522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45969.355606018522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45969.355606018522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45969.355606018522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45969.355606018522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45969.355606018522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45969.355606018522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45969.355606018522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45969.355606018522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45969.355606018522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45969.355606018522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45969.355606018522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45969.355606018522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45969.355606018522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45969.355606018522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45969.355606018522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45969.355606018522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45969.355606018522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45969.355606018522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45969.355606018522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45969.355606018522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45969.355606018522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45969.355606018522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45969.355606018522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45969.355606018522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45969.355606018522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45969.355606018522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45969.355606018522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45969.355606018522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45969.355606018522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45969.355606018522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45969.355606018522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45969.355606018522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45969.355606018522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45969.355606018522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45969.355606018522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45969.355606018522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45969.355606018522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45969.355606018522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45969.355606018522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45969.355606018522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45969.355606018522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45969.355606018522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45969.355606018522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45969.355606018522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45969.355606018522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45969.355606018522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45969.355606018522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45969.355606018522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45969.355606018522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45969.355606018522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45969.355606018522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45969.355606018522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45969.355606018522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45969.355606018522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45969.355606018522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45969.355606018522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45969.355606018522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45969.355606018522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45969.355606018522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45969.355606018522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45969.355606018522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45969.355606018522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45969.355606018522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45969.355606018522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45969.355606018522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45969.355606018522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45969.355606018522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45969.355606018522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45969.355606018522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45969.355606018522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45969.355606018522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45969.355606018522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45969.355606018522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45969.355606018522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45969.355606018522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45969.355606018522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45969.355606018522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45969.355606018522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45969.355606018522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45969.355606018522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45969.355606018522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45969.355606018522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45969.355606018522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45969.355606018522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45969.355606018522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45969.355606018522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45969.355606018522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45969.355606018522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45969.355606018522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45969.355606018522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45969.355606018522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45969.355606018522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45969.355606018522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45969.355606018522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45969.355606018522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45969.355606018522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45969.355606018522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45969.355606018522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45969.355606018522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45969.355606018522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45969.355606018522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45969.355606018522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45969.355606018522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45969.355606018522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45969.355606018522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45969.355606018522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45969.355606018522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45969.355606018522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45969.355606018522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45969.355606018522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45969.355606018522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45969.355606018522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45969.355606018522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45969.355606018522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45969.355606018522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45969.355606018522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45969.355606018522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45969.355606018522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45969.355606018522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45969.355606018522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45969.355606018522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45969.355606018522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45969.355606018522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45969.355606018522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45969.355606018522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45969.355606018522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45969.355606018522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45969.355606018522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45969.355606018522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45969.355606018522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45969.355606018522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45969.355606018522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45969.355606018522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45969.355606018522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45969.355606018522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45969.355606018522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45969.355606018522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45969.355606018522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45969.355606018522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45969.355606018522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45969.355606018522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45969.355606018522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45969.355606018522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45969.355606018522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45969.355606018522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45969.355606018522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45969.355606018522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45969.355606018522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45969.355606018522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45969.355606018522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45969.355606018522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45969.355606018522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45969.355606018522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45969.355606018522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45969.355606018522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45969.355606018522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45969.355606018522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45969.355606018522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45969.355606018522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45969.355606018522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45969.355606018522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45969.355606018522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45969.355606018522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45969.355606018522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45969.355606018522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45969.355606018522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45969.355606018522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45969.355606018522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45969.355606018522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45969.355606018522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45969.355606018522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45969.355606018522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45969.355606018522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45969.355606018522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45969.355606018522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45969.355606018522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45969.355606018522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45969.355606018522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45969.355606018522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45969.355606018522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45969.355606018522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45969.355606018522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45969.355606018522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45969.355606018522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45969.355606018522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45969.355606018522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45969.355606018522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45969.355606018522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45969.355606018522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45969.355606018522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45969.355606018522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45969.355606018522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45969.355606018522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45969.355606018522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45969.355606018522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45969.355606018522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45969.355606018522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45969.355606018522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45969.355606018522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45969.355606018522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45969.355606018522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45969.355606018522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45969.355606018522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45969.355606018522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45969.355606018522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45969.355606018522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45969.355606018522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45969.355606018522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45969.355606018522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45969.355606018522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45969.355606018522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45969.355606018522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45969.355606018522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45969.355606018522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45969.355606018522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45969.355606018522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45969.355606018522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45969.355606018522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45969.355606018522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45969.355606018522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45969.355606018522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45969.355606018522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45969.355606018522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45969.355606018522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45969.355606018522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45969.355606018522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45969.355606018522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45969.355606018522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45969.355606018522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45969.355606018522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45969.355606018522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45969.355606018522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45969.355606018522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45969.355606018522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45969.355606018522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45969.355606018522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45969.355606018522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45969.355606018522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45969.355606018522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45969.355606018522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45969.355606018522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45969.355606018522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45969.355606018522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45969.355606018522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45969.355606018522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45969.355606018522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45969.355606018522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45969.355606018522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45969.355606018522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45969.355606018522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45969.355606018522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45969.355606018522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45969.355606018522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45969.355606018522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45969.355606018522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45969.355606018522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45969.355606018522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45969.355606018522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45969.355606018522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45969.355606018522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45969.355606018522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45969.355606018522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45969.355606018522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45969.355606018522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45969.355606018522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45969.355606018522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45969.355606018522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45969.355606018522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45969.355606018522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45969.355606018522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45969.355606018522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45969.355606018522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45969.355606018522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45969.355606018522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45969.355606018522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45969.355606018522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45969.355606018522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45969.355606018522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45969.355606018522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45969.355606018522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45969.355606018522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45969.355606018522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45969.355606018522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45969.355606018522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45969.355606018522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45969.355606018522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45969.355606018522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45969.355606018522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45969.355606018522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45969.355606018522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45969.355606018522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45969.355606018522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45969.355606018522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45969.355606018522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45969.355606018522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45969.355606018522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45969.355606018522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45969.355606018522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45969.355606018522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45969.355606018522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45969.355606018522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45969.355606018522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45969.355606018522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45969.355606018522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45969.355606018522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45969.355606018522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45969.355606018522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45969.355606018522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45969.355606018522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45969.355606018522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45969.355606018522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45969.355606018522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45969.355606018522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45969.355606018522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45969.355606018522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45969.355606018522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45969.355606018522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45969.355606018522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45969.355606018522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45969.355606018522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45969.355606018522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45969.355606018522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45969.355606018522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45969.355606018522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45969.355606018522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45969.355606018522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45969.355606018522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45969.355606018522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45969.355606018522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45969.355606018522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45969.355606018522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45969.355606018522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45969.355606018522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45969.355606018522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45969.355606018522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45969.355606018522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45969.355606018522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45969.355606018522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45969.355606018522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45969.355606018522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45969.355606018522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45969.355606018522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45969.355606018522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45969.355606018522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45969.355606018522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45969.355606018522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45969.355606018522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45969.355606018522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45969.355606018522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45969.355606018522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45969.355606018522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45969.355606018522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45969.355606018522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45969.355606018522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45969.355606018522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45969.355606018522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45969.355606018522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45969.355606018522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45969.355606018522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45969.355606018522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45969.355606018522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45969.355606018522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45969.355606018522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45969.355606018522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45969.355606018522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45969.355606018522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45969.355606018522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45969.355606018522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45969.355606018522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45969.355606018522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45969.355606018522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45969.355606018522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45969.355606018522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45969.355606018522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45969.355606018522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45969.355606018522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45969.355606018522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45969.355606018522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45969.355606018522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45969.355606018522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45969.355606018522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45969.355606018522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45969.355606018522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45969.355606018522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45969.355606018522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45969.355606018522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45969.355606018522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45969.355606018522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45969.355606018522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45969.355606018522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45969.355606018522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45969.355606018522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45969.355606018522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45969.355606018522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45969.355606018522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45969.355606018522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45969.355606018522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45969.355606018522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45969.355606018522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45969.355606018522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45969.355606018522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45969.355606018522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45969.355606018522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45969.355606018522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45969.355606018522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45969.355606018522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45969.355606018522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45969.355606018522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45969.355606018522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45969.355606018522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45969.355606018522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45969.355606018522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45969.355606018522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45969.355606018522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45969.355606018522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45969.355606018522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45969.355606018522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45969.355606018522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45969.355606018522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45969.355606018522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45969.355606018522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45969.355606018522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45969.355606018522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45969.355606018522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45969.355606018522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45969.355606018522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45969.355606018522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45969.355606018522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45969.355606018522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45969.355606018522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45969.355606018522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45969.355606018522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45969.355606018522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45969.355606018522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45969.355606018522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45969.355606018522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45969.355606018522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45969.355606018522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45969.355606018522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45969.355606018522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45969.355606018522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45969.355606018522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45969.355606018522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45969.355606018522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45969.355606018522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45969.355606018522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45969.355606018522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45969.355606018522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45969.355606018522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45969.355606018522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45969.355606018522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45969.355606018522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45969.355606018522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45969.355606018522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45969.355606018522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45969.355606018522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45969.355606018522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45969.355606018522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45969.355606018522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45969.355606018522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45969.355606018522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45969.355606018522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45969.355606018522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45969.355606018522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45969.355606018522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45969.355606018522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45969.355606018522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45969.355606018522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45969.355606018522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45969.355606018522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45969.355606018522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45969.355606018522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45969.355606018522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45969.355606018522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45969.355606018522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45969.355606018522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45969.355606018522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45969.355606018522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45969.355606018522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45969.355606018522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45969.355606018522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45969.355606018522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45969.355606018522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45969.355606018522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45969.355606018522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45969.355606018522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45969.355606018522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45969.355606018522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45969.355606018522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45969.355606018522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45969.355606018522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45969.355606018522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45969.355606018522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45969.355606018522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45969.355606018522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45969.355606018522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45969.355606018522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45969.355606018522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45969.355606018522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45969.355606018522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45969.355606018522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45969.355606018522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45969.355606018522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45969.355606018522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45969.355606018522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45969.355606018522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45969.355606018522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45969.355606018522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45969.355606018522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45969.355606018522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45969.355606018522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45969.355606018522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45969.355606018522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45969.355606018522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45969.355606018522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45969.355606018522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45969.355606018522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45969.355606018522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45969.355606018522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45969.355606018522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45969.355606018522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45969.355606018522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45969.355606018522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45969.355606018522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45969.355606018522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45969.355606018522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45969.355606018522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45969.355606018522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45969.355606018522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45969.355606018522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45969.355606018522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45969.355606018522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45969.355606018522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45969.355606018522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45969.355606018522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45969.355606018522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45969.355606018522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45969.355606018522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45969.355606018522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45969.355606018522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45969.355606018522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45969.355606018522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45969.355606018522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45969.355606018522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45969.355606018522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45969.355606018522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45969.355606018522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45969.355606018522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45969.355606018522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45969.355606018522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45969.355606018522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45969.355606018522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45969.355606018522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45969.355606018522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45969.355606018522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45969.355606018522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45969.355606018522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45969.355606018522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45969.355606018522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45969.355606018522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45969.355606018522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45969.355606018522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45969.355606018522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45969.355606018522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45969.355606018522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45969.355606018522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45969.355606018522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45969.355606018522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45969.355606018522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45969.355606018522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45969.355606018522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45969.355606018522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45969.355606018522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45969.355606018522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45969.355606018522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45969.355606018522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45969.355606018522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45969.355606018522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45969.355606018522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45969.355606018522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45969.355606018522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45969.355606018522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45969.355606018522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45969.355606018522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45969.355606018522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45969.355606018522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45969.355606018522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45969.355606018522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45969.355606018522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45969.355606018522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45969.355606018522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45969.355606018522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45969.355606018522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45969.355606018522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45969.355606018522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45969.355606018522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45969.355606018522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45969.355606018522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45969.355606018522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45969.355606018522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45969.355606018522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45969.355606018522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45969.355606018522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45969.355606018522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45969.355606018522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45969.355606018522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45969.355606018522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45969.355606018522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45969.355606018522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45969.355606018522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45969.355606018522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45969.355606018522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45969.355606018522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45969.355606018522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45969.355606018522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45969.355606018522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45969.355606018522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45969.355606018522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45969.355606018522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45969.355606018522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45969.355606018522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45969.355606018522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45969.355606018522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45969.355606018522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45969.355606018522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45969.355606018522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45969.355606018522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45969.355606018522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45969.355606018522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45969.355606018522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45969.355606018522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45969.355606018522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45969.355606018522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45969.355606018522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45969.355606018522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45969.355606018522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45969.355606018522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45969.355606018522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45969.355606018522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45969.355606018522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45969.355606018522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45969.355606018522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45969.355606018522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45969.355606018522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45969.355606018522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45969.355606018522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45969.355606018522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45969.355606018522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45969.355606018522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45969.355606018522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45969.355606018522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45969.355606018522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45969.355606018522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45969.355606018522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45969.355606018522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45969.355606018522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45969.355606018522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45969.355606018522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45969.355606018522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45969.355606018522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45969.355606018522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45969.355606018522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45969.355606018522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45969.355606018522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45969.355606018522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45969.355606018522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45969.355606018522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45969.355606018522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45969.355606018522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45969.355606018522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45969.355606018522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45969.355606018522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45969.355606018522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45969.355606018522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45969.355606018522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45969.355606018522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45969.355606018522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45969.355606018522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45969.355606018522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45969.355606018522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45969.355606018522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45969.355606018522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45969.355606018522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45969.355606018522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45969.355606018522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45969.355606018522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45969.355606018522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45969.355606018522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45969.355606018522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45969.355606018522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45969.355606018522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45969.355606018522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45969.355606018522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45969.355606018522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45969.355606018522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45969.355606018522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45969.355606018522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45969.355606018522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45969.355606018522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45969.355606018522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45969.355606018522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45969.355606018522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45969.355606018522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45969.355606018522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45969.355606018522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45969.355606018522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45969.355606018522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45969.355606018522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45969.355606018522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45969.355606018522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45969.355606018522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45969.355606018522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45969.355606018522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45969.355606018522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45969.355606018522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45969.355606018522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45969.355606018522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45969.355606018522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45969.355606018522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45969.355606018522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45969.355606018522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45969.355606018522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45969.355606018522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45969.355606018522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45969.355606018522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45969.355606018522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45969.355606018522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45969.355606018522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45969.355606018522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45969.355606018522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45969.355606018522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45969.355606018522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45969.355606018522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45969.355606018522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45969.355606018522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45969.355606018522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45969.355606018522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45969.355606018522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45969.355606018522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45969.355606018522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45969.355606018522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45969.355606018522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45969.355606018522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45969.355606018522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45969.355606018522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45969.355606018522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45969.355606018522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45969.355606018522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45969.355606018522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45969.355606018522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45969.355606018522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45969.355606018522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45969.355606018522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45969.355606018522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45969.355606018522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45969.355606018522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45969.355606018522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45969.355606018522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45969.355606018522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45969.355606018522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45969.355606018522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45969.355606018522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45969.355606018522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45969.355606018522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45969.355606018522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45969.355606018522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45969.355606018522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45969.355606018522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45969.355606018522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45969.355606018522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45969.355606018522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45969.355606018522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45969.355606018522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45969.355606018522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45969.355606018522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45969.355606018522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45969.355606018522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45969.355606018522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45969.355606018522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45969.355606018522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45969.355606018522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45969.355606018522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45969.355606018522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45969.355606018522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45969.355606018522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45969.355606018522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45969.355606018522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45969.355606018522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45969.355606018522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45969.355606018522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45969.355606018522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45969.355606018522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45969.355606018522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45969.355606018522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45969.355606018522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45969.355606018522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45969.355606018522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45969.355606018522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45969.355606018522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45969.355606018522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45969.355606018522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45969.355606018522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45969.355606018522</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32" ca="1" si="0">IFERROR(NOW()-F2,"")</f>
        <v>265.87488842592575</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38521</v>
      </c>
      <c r="E3" s="95" t="s">
        <v>39021</v>
      </c>
      <c r="F3" s="111">
        <v>45969.316666666666</v>
      </c>
      <c r="G3" s="112">
        <f t="shared" ca="1" si="0"/>
        <v>3.8939351856242865E-2</v>
      </c>
      <c r="H3" s="111">
        <v>45969.305162037039</v>
      </c>
      <c r="I3" s="108" t="str">
        <f>IFERROR(VLOOKUP(D3,DB!A:F,6,0),"")</f>
        <v>Generator-SG</v>
      </c>
      <c r="J3" s="141" t="str">
        <f>IFERROR(VLOOKUP(D3,DB!A:G,7,0),"")</f>
        <v>Vandalized</v>
      </c>
      <c r="K3" s="113" t="s">
        <v>39113</v>
      </c>
      <c r="L3" s="110" t="str">
        <f>IFERROR(VLOOKUP(D3,DB!A:I,9,0),"")</f>
        <v>Latis</v>
      </c>
    </row>
    <row r="4" spans="1:16" ht="15" customHeight="1">
      <c r="A4" s="108" t="s">
        <v>39114</v>
      </c>
      <c r="B4" s="108" t="str">
        <f>IFERROR(VLOOKUP(D4,DB!A:K,11,0),"")</f>
        <v>R4</v>
      </c>
      <c r="C4" s="109">
        <v>1</v>
      </c>
      <c r="D4" s="110" t="s">
        <v>38556</v>
      </c>
      <c r="E4" s="95" t="s">
        <v>39021</v>
      </c>
      <c r="F4" s="111">
        <v>45969.338888888888</v>
      </c>
      <c r="G4" s="112">
        <f t="shared" ca="1" si="0"/>
        <v>1.6717129634344019E-2</v>
      </c>
      <c r="H4" s="111">
        <v>45969.333379629628</v>
      </c>
      <c r="I4" s="108" t="str">
        <f>IFERROR(VLOOKUP(D4,DB!A:F,6,0),"")</f>
        <v>SCECO</v>
      </c>
      <c r="J4" s="108" t="str">
        <f>IFERROR(VLOOKUP(D4,DB!A:G,7,0),"")</f>
        <v>No BB Shifted</v>
      </c>
      <c r="K4" s="113" t="s">
        <v>39113</v>
      </c>
      <c r="L4" s="110" t="str">
        <f>IFERROR(VLOOKUP(D4,DB!A:I,9,0),"")</f>
        <v>Latis</v>
      </c>
    </row>
    <row r="5" spans="1:16" ht="15" customHeight="1">
      <c r="A5" s="108" t="s">
        <v>39115</v>
      </c>
      <c r="B5" s="108" t="str">
        <f>IFERROR(VLOOKUP(D5,DB!A:K,11,0),"")</f>
        <v>R4</v>
      </c>
      <c r="C5" s="109">
        <v>1</v>
      </c>
      <c r="D5" s="110" t="s">
        <v>28530</v>
      </c>
      <c r="E5" s="95" t="s">
        <v>39021</v>
      </c>
      <c r="F5" s="111">
        <v>45969.343055555553</v>
      </c>
      <c r="G5" s="112">
        <f t="shared" ca="1" si="0"/>
        <v>1.255046296864748E-2</v>
      </c>
      <c r="H5" s="111">
        <v>45969.337361111109</v>
      </c>
      <c r="I5" s="108" t="str">
        <f>IFERROR(VLOOKUP(D5,DB!A:F,6,0),"")</f>
        <v>SCECO</v>
      </c>
      <c r="J5" s="108" t="str">
        <f>IFERROR(VLOOKUP(D5,DB!A:G,7,0),"")</f>
        <v>In progress+Dead</v>
      </c>
      <c r="K5" s="113" t="s">
        <v>39116</v>
      </c>
      <c r="L5" s="110" t="str">
        <f>IFERROR(VLOOKUP(D5,DB!A:I,9,0),"")</f>
        <v>Latis</v>
      </c>
    </row>
    <row r="6" spans="1:16" ht="15" customHeight="1">
      <c r="A6" s="108"/>
      <c r="B6" s="108" t="str">
        <f>IFERROR(VLOOKUP(D6,DB!A:K,11,0),"")</f>
        <v/>
      </c>
      <c r="C6" s="109"/>
      <c r="D6" s="110"/>
      <c r="E6" s="95"/>
      <c r="F6" s="111"/>
      <c r="G6" s="112">
        <f t="shared" ca="1" si="0"/>
        <v>45969.355606018522</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45969.355606018522</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45969.355606018522</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45969.355606018522</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45969.355606018522</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45969.355606018522</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45969.355606018522</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45969.355606018522</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45969.355606018522</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45969.355606018522</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45969.355606018522</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45969.355606018522</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45969.355606018522</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45969.355606018522</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45969.355606018522</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45969.355606018522</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45969.355606018522</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45969.355606018522</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45969.355606018522</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45969.355606018522</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45969.355606018522</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45969.355606018522</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45969.355606018522</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45969.355606018522</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45969.355606018522</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45969.355606018522</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45969.355606018522</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45969.355606018522</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45969.355606018522</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45969.355606018522</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45969.355606018522</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45969.355606018522</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45969.355606018522</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45969.355606018522</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45969.355606018522</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45969.355606018522</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45969.355606018522</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45969.355606018522</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45969.355606018522</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45969.355606018522</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45969.355606018522</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45969.355606018522</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45969.355606018522</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45969.355606018522</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45969.355606018522</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45969.355606018522</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45969.355606018522</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45969.355606018522</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45969.355606018522</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45969.355606018522</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45969.355606018522</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45969.355606018522</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45969.355606018522</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45969.355606018522</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45969.355606018522</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45969.355606018522</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45969.355606018522</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45969.355606018522</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45969.355606018522</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45969.355606018522</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45969.355606018522</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45969.355606018522</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45969.355606018522</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45969.355606018522</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45969.355606018522</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45969.355606018522</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45969.355606018522</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45969.355606018522</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45969.355606018522</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45969.355606018522</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45969.355606018522</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45969.355606018522</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45969.355606018522</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45969.355606018522</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45969.355606018522</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45969.355606018522</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45969.355606018522</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45969.355606018522</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45969.355606018522</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45969.355606018522</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45969.355606018522</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45969.355606018522</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45969.355606018522</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45969.355606018522</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45969.355606018522</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45969.355606018522</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45969.355606018522</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45969.355606018522</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45969.355606018522</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45969.355606018522</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45969.355606018522</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45969.355606018522</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45969.355606018522</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45969.355606018522</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45969.355606018522</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45969.355606018522</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45969.355606018522</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45969.355606018522</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39117</v>
      </c>
      <c r="B2" s="37" t="str">
        <f>IFERROR(VLOOKUP(D2,DB!A:K,11,0),"")</f>
        <v>R5</v>
      </c>
      <c r="C2" s="37">
        <v>3</v>
      </c>
      <c r="D2" s="107" t="s">
        <v>36011</v>
      </c>
      <c r="E2" s="37" t="s">
        <v>39021</v>
      </c>
      <c r="F2" s="38">
        <v>45891.832060185188</v>
      </c>
      <c r="G2" s="122">
        <f ca="1">IFERROR(NOW()-F2,"")</f>
        <v>77.523545833333628</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22">
        <f t="shared" ref="G3" ca="1" si="0">IFERROR(NOW()-F3,"")</f>
        <v>43.166728703705303</v>
      </c>
      <c r="H3" s="38">
        <v>45926.158159722225</v>
      </c>
      <c r="I3" s="37" t="str">
        <f>IFERROR(VLOOKUP(D3,DB!A:F,6,0),"")</f>
        <v>SCECO</v>
      </c>
      <c r="J3" s="37" t="str">
        <f>IFERROR(VLOOKUP(D3,DB!A:G,7,0),"")</f>
        <v>Good</v>
      </c>
      <c r="K3" s="37" t="s">
        <v>39120</v>
      </c>
      <c r="L3" s="37" t="str">
        <f>IFERROR(VLOOKUP(D3,DB!A:I,9,0),"")</f>
        <v>Latis</v>
      </c>
      <c r="M3" s="106"/>
    </row>
    <row r="4" spans="1:13" ht="48" customHeight="1">
      <c r="A4" s="130" t="s">
        <v>39121</v>
      </c>
      <c r="B4" s="130" t="str">
        <f>IFERROR(VLOOKUP(D4,DB!A:K,11,0),"")</f>
        <v>R5</v>
      </c>
      <c r="C4" s="130">
        <v>1</v>
      </c>
      <c r="D4" s="130" t="s">
        <v>34758</v>
      </c>
      <c r="E4" s="130" t="s">
        <v>39100</v>
      </c>
      <c r="F4" s="131">
        <v>45948.661111111112</v>
      </c>
      <c r="G4" s="132">
        <f t="shared" ref="G4:G65" ca="1" si="1">IFERROR(NOW()-F4,"")</f>
        <v>20.694494907409535</v>
      </c>
      <c r="H4" s="131">
        <v>45948.661111111112</v>
      </c>
      <c r="I4" s="130" t="str">
        <f>IFERROR(VLOOKUP(D4,DB!A:F,6,0),"")</f>
        <v>SCECO</v>
      </c>
      <c r="J4" s="130" t="str">
        <f>IFERROR(VLOOKUP(D4,DB!A:G,7,0),"")</f>
        <v>Dead</v>
      </c>
      <c r="K4" s="130" t="s">
        <v>39122</v>
      </c>
      <c r="L4" s="130" t="str">
        <f>IFERROR(VLOOKUP(D4,DB!A:I,9,0),"")</f>
        <v>Latis</v>
      </c>
    </row>
    <row r="5" spans="1:13" ht="30.75">
      <c r="A5" s="130" t="s">
        <v>39123</v>
      </c>
      <c r="B5" s="130" t="str">
        <f>IFERROR(VLOOKUP(D5,DB!A:K,11,0),"")</f>
        <v>R5</v>
      </c>
      <c r="C5" s="130">
        <v>1</v>
      </c>
      <c r="D5" s="130" t="s">
        <v>32330</v>
      </c>
      <c r="E5" s="107" t="s">
        <v>39021</v>
      </c>
      <c r="F5" s="131">
        <v>45968.848599537036</v>
      </c>
      <c r="G5" s="132">
        <f t="shared" ca="1" si="1"/>
        <v>0.50700648148631444</v>
      </c>
      <c r="H5" s="131">
        <v>45968.827465277776</v>
      </c>
      <c r="I5" s="130" t="str">
        <f>IFERROR(VLOOKUP(D5,DB!A:F,6,0),"")</f>
        <v>SCECO</v>
      </c>
      <c r="J5" s="130" t="str">
        <f>IFERROR(VLOOKUP(D5,DB!A:G,7,0),"")</f>
        <v>Dead</v>
      </c>
      <c r="K5" s="130" t="s">
        <v>39124</v>
      </c>
      <c r="L5" s="130" t="str">
        <f>IFERROR(VLOOKUP(D5,DB!A:I,9,0),"")</f>
        <v>Latis</v>
      </c>
    </row>
    <row r="6" spans="1:13" ht="30">
      <c r="A6" s="130" t="s">
        <v>39125</v>
      </c>
      <c r="B6" s="130" t="str">
        <f>IFERROR(VLOOKUP(D6,DB!A:K,11,0),"")</f>
        <v>R5</v>
      </c>
      <c r="C6" s="130">
        <v>1</v>
      </c>
      <c r="D6" s="130" t="s">
        <v>31937</v>
      </c>
      <c r="E6" s="130" t="s">
        <v>39021</v>
      </c>
      <c r="F6" s="131">
        <v>45969.156712962962</v>
      </c>
      <c r="G6" s="132">
        <f t="shared" ca="1" si="1"/>
        <v>0.19889305555989267</v>
      </c>
      <c r="H6" s="131">
        <v>45968.953599537039</v>
      </c>
      <c r="I6" s="130" t="str">
        <f>IFERROR(VLOOKUP(D6,DB!A:F,6,0),"")</f>
        <v>SCECO</v>
      </c>
      <c r="J6" s="130" t="str">
        <f>IFERROR(VLOOKUP(D6,DB!A:G,7,0),"")</f>
        <v>Good</v>
      </c>
      <c r="K6" s="130" t="s">
        <v>39126</v>
      </c>
      <c r="L6" s="130" t="str">
        <f>IFERROR(VLOOKUP(D6,DB!A:I,9,0),"")</f>
        <v>Latis</v>
      </c>
    </row>
    <row r="7" spans="1:13">
      <c r="A7" s="130" t="s">
        <v>39127</v>
      </c>
      <c r="B7" s="130" t="str">
        <f>IFERROR(VLOOKUP(D7,DB!A:K,11,0),"")</f>
        <v>R5</v>
      </c>
      <c r="C7" s="130">
        <v>1</v>
      </c>
      <c r="D7" s="130" t="s">
        <v>33552</v>
      </c>
      <c r="E7" s="130" t="s">
        <v>39021</v>
      </c>
      <c r="F7" s="131">
        <v>45969.350949074076</v>
      </c>
      <c r="G7" s="132">
        <f t="shared" ca="1" si="1"/>
        <v>4.6569444457418285E-3</v>
      </c>
      <c r="H7" s="131">
        <v>45969.330254629633</v>
      </c>
      <c r="I7" s="130" t="str">
        <f>IFERROR(VLOOKUP(D7,DB!A:F,6,0),"")</f>
        <v>SCECO</v>
      </c>
      <c r="J7" s="130" t="str">
        <f>IFERROR(VLOOKUP(D7,DB!A:G,7,0),"")</f>
        <v>Good</v>
      </c>
      <c r="K7" s="130" t="s">
        <v>39128</v>
      </c>
      <c r="L7" s="130" t="str">
        <f>IFERROR(VLOOKUP(D7,DB!A:I,9,0),"")</f>
        <v>Latis</v>
      </c>
    </row>
    <row r="8" spans="1:13">
      <c r="A8" s="130"/>
      <c r="B8" s="130" t="str">
        <f>IFERROR(VLOOKUP(D8,DB!A:K,11,0),"")</f>
        <v/>
      </c>
      <c r="C8" s="130"/>
      <c r="D8" s="130"/>
      <c r="E8" s="130"/>
      <c r="F8" s="131"/>
      <c r="G8" s="132">
        <f t="shared" ca="1" si="1"/>
        <v>45969.355606018522</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45969.355606018522</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45969.355606018522</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45969.355606018522</v>
      </c>
      <c r="H11" s="131"/>
      <c r="I11" s="130" t="str">
        <f>IFERROR(VLOOKUP(D11,DB!A:F,6,0),"")</f>
        <v/>
      </c>
      <c r="J11" s="130" t="str">
        <f>IFERROR(VLOOKUP(D11,DB!A:G,7,0),"")</f>
        <v/>
      </c>
      <c r="K11" s="130"/>
      <c r="L11" s="130" t="str">
        <f>IFERROR(VLOOKUP(D11,DB!A:I,9,0),"")</f>
        <v/>
      </c>
    </row>
    <row r="12" spans="1:13">
      <c r="A12" s="156"/>
      <c r="B12" s="130" t="str">
        <f>IFERROR(VLOOKUP(D12,DB!A:K,11,0),"")</f>
        <v/>
      </c>
      <c r="C12" s="130"/>
      <c r="D12" s="130"/>
      <c r="E12" s="130"/>
      <c r="F12" s="131"/>
      <c r="G12" s="132">
        <f t="shared" ca="1" si="1"/>
        <v>45969.355606018522</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45969.355606018522</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45969.355606018522</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45969.355606018522</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45969.355606018522</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45969.355606018522</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45969.355606018522</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45969.355606018522</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45969.355606018522</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45969.355606018522</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45969.355606018522</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45969.355606018522</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45969.355606018522</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45969.355606018522</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45969.355606018522</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45969.355606018522</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45969.355606018522</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45969.355606018522</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45969.355606018522</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45969.355606018522</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45969.355606018522</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45969.355606018522</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45969.355606018522</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45969.355606018522</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45969.355606018522</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45969.355606018522</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45969.355606018522</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45969.355606018522</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45969.355606018522</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45969.355606018522</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45969.355606018522</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45969.355606018522</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45969.355606018522</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45969.355606018522</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45969.355606018522</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45969.355606018522</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45969.355606018522</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45969.355606018522</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45969.355606018522</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45969.355606018522</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45969.355606018522</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45969.355606018522</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45969.355606018522</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45969.355606018522</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45969.355606018522</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45969.355606018522</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45969.355606018522</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45969.355606018522</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45969.355606018522</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45969.355606018522</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45969.355606018522</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45969.355606018522</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45969.355606018522</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45969.355606018522</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45969.355606018522</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45969.355606018522</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45969.355606018522</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45969.355606018522</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45969.355606018522</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45969.355606018522</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45969.355606018522</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45969.355606018522</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45969.355606018522</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45969.355606018522</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45969.355606018522</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45969.355606018522</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45969.355606018522</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45969.355606018522</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45969.355606018522</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45969.355606018522</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45969.355606018522</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45969.355606018522</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45969.355606018522</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45969.355606018522</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45969.355606018522</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45969.355606018522</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45969.355606018522</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45969.355606018522</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45969.355606018522</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45969.355606018522</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45969.355606018522</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45969.355606018522</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45969.355606018522</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45969.355606018522</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45969.355606018522</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45969.355606018522</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45969.355606018522</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45969.355606018522</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45969.355606018522</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45969.355606018522</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45969.355606018522</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45969.355606018522</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45969.355606018522</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45969.355606018522</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45969.355606018522</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45969.355606018522</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45969.355606018522</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45969.355606018522</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45969.355606018522</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45969.355606018522</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45969.355606018522</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45969.355606018522</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45969.355606018522</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45969.355606018522</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45969.355606018522</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45969.355606018522</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45969.355606018522</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45969.355606018522</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45969.355606018522</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45969.355606018522</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45969.355606018522</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45969.355606018522</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45969.355606018522</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45969.355606018522</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45969.355606018522</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45969.355606018522</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45969.355606018522</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45969.355606018522</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45969.355606018522</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45969.355606018522</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45969.355606018522</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45969.355606018522</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45969.355606018522</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45969.355606018522</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45969.355606018522</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45969.355606018522</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45969.355606018522</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45969.355606018522</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45969.355606018522</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45969.355606018522</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45969.355606018522</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45969.355606018522</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45969.355606018522</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45969.355606018522</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45969.355606018522</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45969.355606018522</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45969.355606018522</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45969.355606018522</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45969.355606018522</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45969.355606018522</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45969.355606018522</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45969.355606018522</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45969.355606018522</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45969.355606018522</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45969.355606018522</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45969.355606018522</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45969.355606018522</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45969.355606018522</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45969.355606018522</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45969.355606018522</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45969.355606018522</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45969.355606018522</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45969.355606018522</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45969.355606018522</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45969.355606018522</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45969.355606018522</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45969.355606018522</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45969.355606018522</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45969.355606018522</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45969.355606018522</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45969.355606018522</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45969.355606018522</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45969.355606018522</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45969.355606018522</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45969.355606018522</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45969.355606018522</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45969.355606018522</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45969.355606018522</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45969.355606018522</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45969.355606018522</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45969.355606018522</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45969.355606018522</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45969.355606018522</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45969.355606018522</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45969.355606018522</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45969.355606018522</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45969.355606018522</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45969.355606018522</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45969.355606018522</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45969.355606018522</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45969.355606018522</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45969.355606018522</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45969.355606018522</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45969.355606018522</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45969.355606018522</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45969.355606018522</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45969.355606018522</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45969.355606018522</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45969.355606018522</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45969.355606018522</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45969.355606018522</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45969.355606018522</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45969.355606018522</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45969.355606018522</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45969.355606018522</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45969.355606018522</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45969.355606018522</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45969.355606018522</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45969.355606018522</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45969.355606018522</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45969.355606018522</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45969.355606018522</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45969.355606018522</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45969.355606018522</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45969.355606018522</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45969.355606018522</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45969.355606018522</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45969.355606018522</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45969.355606018522</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45969.355606018522</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45969.355606018522</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45969.355606018522</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45969.355606018522</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45969.355606018522</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45969.355606018522</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45969.355606018522</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45969.355606018522</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45969.355606018522</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45969.355606018522</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45969.355606018522</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45969.355606018522</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45969.355606018522</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45969.355606018522</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45969.355606018522</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45969.355606018522</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45969.355606018522</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45969.355606018522</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45969.355606018522</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45969.355606018522</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45969.355606018522</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45969.355606018522</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45969.355606018522</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45969.355606018522</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45969.355606018522</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45969.355606018522</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45969.355606018522</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45969.355606018522</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45969.355606018522</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45969.355606018522</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45969.355606018522</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45969.355606018522</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45969.355606018522</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45969.355606018522</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45969.355606018522</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45969.355606018522</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45969.355606018522</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45969.355606018522</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45969.355606018522</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45969.355606018522</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45969.355606018522</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45969.355606018522</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45969.355606018522</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45969.355606018522</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45969.355606018522</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45969.355606018522</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45969.355606018522</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45969.355606018522</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45969.355606018522</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45969.355606018522</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45969.355606018522</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45969.355606018522</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45969.355606018522</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45969.355606018522</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45969.355606018522</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45969.355606018522</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c r="B2" s="148" t="str">
        <f>IFERROR(VLOOKUP(D2,DB!A:K,11,0),"")</f>
        <v/>
      </c>
      <c r="C2" s="149"/>
      <c r="D2"/>
      <c r="E2" s="130"/>
      <c r="F2" s="150"/>
      <c r="G2" s="105">
        <f t="shared" ref="G2:G16" ca="1" si="0">IFERROR(NOW()-F2,"-")</f>
        <v>45969.355606018522</v>
      </c>
      <c r="H2" s="150"/>
      <c r="I2" s="148" t="str">
        <f>IFERROR(VLOOKUP(D2,DB!A:F,6,0),"")</f>
        <v/>
      </c>
      <c r="J2" s="148" t="str">
        <f>IFERROR(VLOOKUP(D2,DB!A:G,7,0),"")</f>
        <v/>
      </c>
      <c r="K2" s="151"/>
      <c r="L2" s="152" t="str">
        <f>IFERROR(VLOOKUP(D2,DB!A:I,9,0),"")</f>
        <v/>
      </c>
    </row>
    <row r="3" spans="1:16382" ht="31.5" customHeight="1">
      <c r="A3" s="147"/>
      <c r="B3" s="148" t="str">
        <f>IFERROR(VLOOKUP(D3,DB!A:K,11,0),"")</f>
        <v/>
      </c>
      <c r="C3" s="149"/>
      <c r="D3" s="148"/>
      <c r="E3" s="130"/>
      <c r="F3" s="150"/>
      <c r="G3" s="105">
        <f t="shared" ca="1" si="0"/>
        <v>45969.355606018522</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45969.355606018522</v>
      </c>
      <c r="H4" s="150"/>
      <c r="I4" s="148" t="str">
        <f>IFERROR(VLOOKUP(D4,DB!A:F,6,0),"")</f>
        <v/>
      </c>
      <c r="J4" s="148" t="str">
        <f>IFERROR(VLOOKUP(D4,DB!A:G,7,0),"")</f>
        <v/>
      </c>
      <c r="K4" s="151"/>
      <c r="L4" s="152" t="str">
        <f>IFERROR(VLOOKUP(D4,DB!A:I,9,0),"")</f>
        <v/>
      </c>
    </row>
    <row r="5" spans="1:16382" ht="31.5" customHeight="1">
      <c r="A5" s="147"/>
      <c r="B5" s="148" t="str">
        <f>IFERROR(VLOOKUP(D5,DB!A:K,11,0),"")</f>
        <v/>
      </c>
      <c r="C5" s="149"/>
      <c r="D5" s="61"/>
      <c r="E5" s="130"/>
      <c r="F5" s="150"/>
      <c r="G5" s="105">
        <f t="shared" ca="1" si="0"/>
        <v>45969.355606018522</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45969.355606018522</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45969.355606018522</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45969.355606018522</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45969.355606018522</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45969.355606018522</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45969.355606018522</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45969.355606018522</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45969.355606018522</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45969.355606018522</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45969.355606018522</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45969.355606018522</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ref="G17:G36" ca="1" si="1">IFERROR(NOW()-F17,"-")</f>
        <v>45969.355606018522</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45969.355606018522</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45969.355606018522</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45969.355606018522</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45969.355606018522</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45969.355606018522</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45969.355606018522</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45969.355606018522</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45969.355606018522</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45969.355606018522</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45969.355606018522</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45969.355606018522</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45969.355606018522</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45969.355606018522</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45969.355606018522</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45969.355606018522</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45969.355606018522</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45969.355606018522</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45969.355606018522</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45969.355606018522</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ref="G37:G100" ca="1" si="2">IFERROR(NOW()-F37,"-")</f>
        <v>45969.355606018522</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45969.355606018522</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45969.355606018522</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45969.355606018522</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45969.355606018522</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45969.355606018522</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45969.355606018522</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45969.355606018522</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45969.355606018522</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45969.355606018522</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45969.355606018522</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45969.355606018522</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45969.355606018522</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45969.355606018522</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45969.355606018522</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45969.355606018522</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45969.355606018522</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45969.355606018522</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45969.355606018522</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45969.355606018522</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45969.355606018522</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45969.355606018522</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45969.355606018522</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45969.355606018522</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45969.355606018522</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45969.355606018522</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45969.355606018522</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45969.355606018522</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45969.355606018522</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45969.355606018522</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45969.355606018522</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45969.355606018522</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45969.355606018522</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45969.355606018522</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45969.355606018522</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45969.355606018522</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45969.355606018522</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45969.355606018522</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45969.355606018522</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45969.355606018522</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45969.355606018522</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45969.355606018522</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45969.355606018522</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45969.355606018522</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45969.355606018522</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45969.355606018522</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45969.355606018522</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45969.355606018522</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45969.355606018522</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45969.355606018522</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45969.355606018522</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45969.355606018522</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45969.355606018522</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45969.355606018522</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45969.355606018522</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45969.355606018522</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45969.355606018522</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45969.355606018522</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45969.355606018522</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45969.355606018522</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45969.355606018522</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45969.355606018522</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45969.355606018522</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45969.355606018522</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ref="G101:G164" ca="1" si="3">IFERROR(NOW()-F101,"-")</f>
        <v>45969.355606018522</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45969.355606018522</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45969.355606018522</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45969.355606018522</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45969.355606018522</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45969.355606018522</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45969.355606018522</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45969.355606018522</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45969.355606018522</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45969.355606018522</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45969.355606018522</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45969.355606018522</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45969.355606018522</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45969.355606018522</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45969.355606018522</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45969.355606018522</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45969.355606018522</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45969.355606018522</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45969.355606018522</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45969.355606018522</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45969.355606018522</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45969.355606018522</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45969.355606018522</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45969.355606018522</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45969.355606018522</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45969.355606018522</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45969.355606018522</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45969.355606018522</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45969.355606018522</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45969.355606018522</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45969.355606018522</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45969.355606018522</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45969.355606018522</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45969.355606018522</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45969.355606018522</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45969.355606018522</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45969.355606018522</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45969.355606018522</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45969.355606018522</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45969.355606018522</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45969.355606018522</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45969.355606018522</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45969.355606018522</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45969.355606018522</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45969.355606018522</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45969.355606018522</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45969.355606018522</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45969.355606018522</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45969.355606018522</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45969.355606018522</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45969.355606018522</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45969.355606018522</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45969.355606018522</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45969.355606018522</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45969.355606018522</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45969.355606018522</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45969.355606018522</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45969.355606018522</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45969.355606018522</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45969.355606018522</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45969.355606018522</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45969.355606018522</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45969.355606018522</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45969.355606018522</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ref="G165:G198" ca="1" si="4">IFERROR(NOW()-F165,"-")</f>
        <v>45969.355606018522</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45969.355606018522</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45969.355606018522</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45969.355606018522</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45969.355606018522</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45969.355606018522</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45969.355606018522</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45969.355606018522</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45969.355606018522</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45969.355606018522</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45969.355606018522</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45969.355606018522</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45969.355606018522</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45969.355606018522</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45969.355606018522</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45969.355606018522</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45969.355606018522</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45969.355606018522</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45969.355606018522</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45969.355606018522</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45969.355606018522</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45969.355606018522</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45969.355606018522</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45969.355606018522</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45969.355606018522</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45969.355606018522</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45969.355606018522</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45969.355606018522</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45969.355606018522</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45969.355606018522</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45969.355606018522</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45969.355606018522</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45969.355606018522</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45969.355606018522</v>
      </c>
      <c r="H198" s="150"/>
      <c r="I198" s="148" t="str">
        <f>IFERROR(VLOOKUP(D198,DB!A:F,6,0),"")</f>
        <v/>
      </c>
      <c r="J198" s="148" t="str">
        <f>IFERROR(VLOOKUP(D198,DB!A:G,7,0),"")</f>
        <v/>
      </c>
      <c r="K198" s="151"/>
      <c r="L198" s="152"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2025-11-08T05:32:37Z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